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 defaultThemeVersion="124226"/>
  <xr:revisionPtr revIDLastSave="0" documentId="13_ncr:1_{AB6CF0B4-A91B-41AF-9660-7299F7959D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G77" i="1" l="1"/>
  <c r="I77" i="1"/>
  <c r="J77" i="1"/>
  <c r="H77" i="1"/>
  <c r="E110" i="1"/>
  <c r="K100" i="1"/>
  <c r="G100" i="1"/>
  <c r="K99" i="1"/>
  <c r="G99" i="1"/>
  <c r="K98" i="1"/>
  <c r="G98" i="1"/>
  <c r="K97" i="1"/>
  <c r="G97" i="1"/>
  <c r="K102" i="1"/>
  <c r="G102" i="1"/>
  <c r="K101" i="1"/>
  <c r="G101" i="1"/>
  <c r="K103" i="1"/>
  <c r="G103" i="1"/>
  <c r="E50" i="1"/>
  <c r="E61" i="1"/>
  <c r="E60" i="1"/>
  <c r="E59" i="1"/>
  <c r="E58" i="1"/>
  <c r="E67" i="1"/>
  <c r="E56" i="1"/>
  <c r="E55" i="1"/>
  <c r="E54" i="1"/>
  <c r="E53" i="1"/>
  <c r="E52" i="1"/>
  <c r="E57" i="1"/>
  <c r="E51" i="1"/>
  <c r="E49" i="1"/>
  <c r="E48" i="1" s="1"/>
  <c r="E63" i="1"/>
  <c r="E62" i="1"/>
  <c r="E64" i="1"/>
  <c r="E65" i="1"/>
  <c r="E68" i="1"/>
  <c r="E66" i="1" l="1"/>
  <c r="E69" i="1" s="1"/>
  <c r="C131" i="1"/>
  <c r="D131" i="1"/>
  <c r="E131" i="1"/>
  <c r="F131" i="1"/>
  <c r="G131" i="1"/>
  <c r="H131" i="1"/>
  <c r="I131" i="1"/>
  <c r="J131" i="1"/>
  <c r="K131" i="1"/>
  <c r="L131" i="1"/>
  <c r="M131" i="1"/>
  <c r="B131" i="1"/>
  <c r="C135" i="1"/>
  <c r="D135" i="1"/>
  <c r="E135" i="1"/>
  <c r="F135" i="1"/>
  <c r="G135" i="1"/>
  <c r="H135" i="1"/>
  <c r="I135" i="1"/>
  <c r="J135" i="1"/>
  <c r="K135" i="1"/>
  <c r="L135" i="1"/>
  <c r="M135" i="1"/>
  <c r="C134" i="1"/>
  <c r="D134" i="1"/>
  <c r="E134" i="1"/>
  <c r="F134" i="1"/>
  <c r="G134" i="1"/>
  <c r="H134" i="1"/>
  <c r="I134" i="1"/>
  <c r="J134" i="1"/>
  <c r="K134" i="1"/>
  <c r="L134" i="1"/>
  <c r="M134" i="1"/>
  <c r="C127" i="1"/>
  <c r="D127" i="1"/>
  <c r="E127" i="1"/>
  <c r="F127" i="1"/>
  <c r="G127" i="1"/>
  <c r="H127" i="1"/>
  <c r="I127" i="1"/>
  <c r="J127" i="1"/>
  <c r="K127" i="1"/>
  <c r="L127" i="1"/>
  <c r="M127" i="1"/>
  <c r="C128" i="1"/>
  <c r="D128" i="1"/>
  <c r="E128" i="1"/>
  <c r="F128" i="1"/>
  <c r="G128" i="1"/>
  <c r="H128" i="1"/>
  <c r="I128" i="1"/>
  <c r="J128" i="1"/>
  <c r="K128" i="1"/>
  <c r="L128" i="1"/>
  <c r="M128" i="1"/>
  <c r="B134" i="1"/>
  <c r="B127" i="1"/>
  <c r="B135" i="1"/>
  <c r="B128" i="1"/>
  <c r="B129" i="1"/>
  <c r="B130" i="1"/>
  <c r="A136" i="1"/>
  <c r="A135" i="1"/>
  <c r="A134" i="1"/>
  <c r="A131" i="1"/>
  <c r="A128" i="1"/>
  <c r="E32" i="1"/>
  <c r="E31" i="1"/>
  <c r="D41" i="1"/>
  <c r="E47" i="1"/>
  <c r="E46" i="1"/>
  <c r="E45" i="1"/>
  <c r="C33" i="1"/>
  <c r="B33" i="1"/>
  <c r="K104" i="1"/>
  <c r="G104" i="1"/>
  <c r="K183" i="1"/>
  <c r="C129" i="1"/>
  <c r="D129" i="1"/>
  <c r="E129" i="1"/>
  <c r="F129" i="1"/>
  <c r="G129" i="1"/>
  <c r="H129" i="1"/>
  <c r="I129" i="1"/>
  <c r="J129" i="1"/>
  <c r="K129" i="1"/>
  <c r="L129" i="1"/>
  <c r="M129" i="1"/>
  <c r="C130" i="1"/>
  <c r="D130" i="1"/>
  <c r="E130" i="1"/>
  <c r="F130" i="1"/>
  <c r="G130" i="1"/>
  <c r="H130" i="1"/>
  <c r="I130" i="1"/>
  <c r="J130" i="1"/>
  <c r="K130" i="1"/>
  <c r="L130" i="1"/>
  <c r="M130" i="1"/>
  <c r="A130" i="1"/>
  <c r="A129" i="1"/>
  <c r="N134" i="1" l="1"/>
  <c r="N135" i="1"/>
  <c r="E33" i="1"/>
  <c r="I116" i="1" s="1"/>
  <c r="D138" i="1" s="1"/>
  <c r="N130" i="1"/>
  <c r="N129" i="1"/>
  <c r="N128" i="1"/>
  <c r="C132" i="1"/>
  <c r="D132" i="1"/>
  <c r="E132" i="1"/>
  <c r="F132" i="1"/>
  <c r="G132" i="1"/>
  <c r="H132" i="1"/>
  <c r="I132" i="1"/>
  <c r="J132" i="1"/>
  <c r="K132" i="1"/>
  <c r="L132" i="1"/>
  <c r="M132" i="1"/>
  <c r="C133" i="1"/>
  <c r="D133" i="1"/>
  <c r="E133" i="1"/>
  <c r="F133" i="1"/>
  <c r="G133" i="1"/>
  <c r="H133" i="1"/>
  <c r="I133" i="1"/>
  <c r="J133" i="1"/>
  <c r="K133" i="1"/>
  <c r="L133" i="1"/>
  <c r="M133" i="1"/>
  <c r="C137" i="1"/>
  <c r="D137" i="1"/>
  <c r="E137" i="1"/>
  <c r="F137" i="1"/>
  <c r="G137" i="1"/>
  <c r="H137" i="1"/>
  <c r="I137" i="1"/>
  <c r="J137" i="1"/>
  <c r="K137" i="1"/>
  <c r="L137" i="1"/>
  <c r="M137" i="1"/>
  <c r="B137" i="1"/>
  <c r="B133" i="1"/>
  <c r="B132" i="1"/>
  <c r="D157" i="1" l="1"/>
  <c r="B158" i="1"/>
  <c r="D158" i="1" s="1"/>
  <c r="M138" i="1"/>
  <c r="L138" i="1"/>
  <c r="E138" i="1"/>
  <c r="I138" i="1"/>
  <c r="M147" i="1"/>
  <c r="A143" i="1"/>
  <c r="F138" i="1"/>
  <c r="C136" i="1"/>
  <c r="K136" i="1"/>
  <c r="D136" i="1"/>
  <c r="L136" i="1"/>
  <c r="J136" i="1"/>
  <c r="E136" i="1"/>
  <c r="M136" i="1"/>
  <c r="F136" i="1"/>
  <c r="G136" i="1"/>
  <c r="H136" i="1"/>
  <c r="I136" i="1"/>
  <c r="B136" i="1"/>
  <c r="C138" i="1"/>
  <c r="K138" i="1"/>
  <c r="J138" i="1"/>
  <c r="B138" i="1"/>
  <c r="H138" i="1"/>
  <c r="G138" i="1"/>
  <c r="I117" i="1"/>
  <c r="N141" i="1"/>
  <c r="A137" i="1"/>
  <c r="A138" i="1"/>
  <c r="A132" i="1"/>
  <c r="A133" i="1"/>
  <c r="A127" i="1"/>
  <c r="D160" i="1" l="1"/>
  <c r="B160" i="1"/>
  <c r="N137" i="1"/>
  <c r="N127" i="1"/>
  <c r="N131" i="1"/>
  <c r="N133" i="1"/>
  <c r="N136" i="1"/>
  <c r="N132" i="1"/>
  <c r="N138" i="1"/>
  <c r="G105" i="1" l="1"/>
  <c r="K105" i="1"/>
  <c r="K106" i="1" l="1"/>
  <c r="G106" i="1"/>
  <c r="G107" i="1" l="1"/>
  <c r="K107" i="1"/>
  <c r="K108" i="1" l="1"/>
  <c r="G108" i="1"/>
  <c r="G109" i="1" l="1"/>
  <c r="G110" i="1" s="1"/>
  <c r="K109" i="1"/>
  <c r="K110" i="1" l="1"/>
  <c r="B126" i="1" s="1"/>
  <c r="B125" i="1" s="1"/>
  <c r="C124" i="1"/>
  <c r="E124" i="1"/>
  <c r="G124" i="1"/>
  <c r="I124" i="1"/>
  <c r="K124" i="1"/>
  <c r="M124" i="1"/>
  <c r="D124" i="1"/>
  <c r="F124" i="1"/>
  <c r="H124" i="1"/>
  <c r="J124" i="1"/>
  <c r="L124" i="1"/>
  <c r="B124" i="1"/>
  <c r="B140" i="1" s="1"/>
  <c r="J126" i="1" l="1"/>
  <c r="J125" i="1" s="1"/>
  <c r="D126" i="1"/>
  <c r="D125" i="1" s="1"/>
  <c r="C126" i="1"/>
  <c r="C125" i="1" s="1"/>
  <c r="H126" i="1"/>
  <c r="H125" i="1" s="1"/>
  <c r="F126" i="1"/>
  <c r="F125" i="1" s="1"/>
  <c r="G126" i="1"/>
  <c r="G125" i="1" s="1"/>
  <c r="E126" i="1"/>
  <c r="E125" i="1" s="1"/>
  <c r="I126" i="1"/>
  <c r="I125" i="1" s="1"/>
  <c r="K126" i="1"/>
  <c r="K125" i="1" s="1"/>
  <c r="M126" i="1"/>
  <c r="M125" i="1" s="1"/>
  <c r="L126" i="1"/>
  <c r="L125" i="1" s="1"/>
  <c r="J140" i="1"/>
  <c r="J139" i="1" s="1"/>
  <c r="H140" i="1"/>
  <c r="H139" i="1" s="1"/>
  <c r="I140" i="1"/>
  <c r="I139" i="1" s="1"/>
  <c r="L140" i="1"/>
  <c r="L139" i="1" s="1"/>
  <c r="F140" i="1"/>
  <c r="F139" i="1" s="1"/>
  <c r="M140" i="1"/>
  <c r="M139" i="1" s="1"/>
  <c r="G140" i="1"/>
  <c r="G139" i="1" s="1"/>
  <c r="E140" i="1"/>
  <c r="E139" i="1" s="1"/>
  <c r="C140" i="1"/>
  <c r="C139" i="1" s="1"/>
  <c r="D140" i="1"/>
  <c r="D139" i="1" s="1"/>
  <c r="K140" i="1"/>
  <c r="K139" i="1" s="1"/>
  <c r="B139" i="1"/>
  <c r="N124" i="1"/>
  <c r="D147" i="1" s="1"/>
  <c r="J142" i="1" l="1"/>
  <c r="K142" i="1"/>
  <c r="B147" i="1"/>
  <c r="M148" i="1" s="1"/>
  <c r="F142" i="1"/>
  <c r="C142" i="1"/>
  <c r="D142" i="1"/>
  <c r="N125" i="1"/>
  <c r="H142" i="1"/>
  <c r="L142" i="1"/>
  <c r="M142" i="1"/>
  <c r="I142" i="1"/>
  <c r="E142" i="1"/>
  <c r="G142" i="1"/>
  <c r="N126" i="1"/>
  <c r="D148" i="1" s="1"/>
  <c r="N139" i="1"/>
  <c r="D150" i="1" s="1"/>
  <c r="B150" i="1" s="1"/>
  <c r="N140" i="1"/>
  <c r="B142" i="1"/>
  <c r="B143" i="1" s="1"/>
  <c r="C143" i="1" l="1"/>
  <c r="D143" i="1" s="1"/>
  <c r="E143" i="1" s="1"/>
  <c r="F143" i="1" s="1"/>
  <c r="G143" i="1" s="1"/>
  <c r="H143" i="1" s="1"/>
  <c r="I143" i="1" s="1"/>
  <c r="J143" i="1" s="1"/>
  <c r="K143" i="1" s="1"/>
  <c r="L143" i="1" s="1"/>
  <c r="M143" i="1" s="1"/>
  <c r="D149" i="1"/>
  <c r="D151" i="1" s="1"/>
  <c r="B148" i="1"/>
  <c r="M149" i="1" s="1"/>
  <c r="N142" i="1"/>
  <c r="B149" i="1" l="1"/>
  <c r="B151" i="1"/>
  <c r="M150" i="1" s="1"/>
  <c r="M152" i="1" s="1"/>
</calcChain>
</file>

<file path=xl/sharedStrings.xml><?xml version="1.0" encoding="utf-8"?>
<sst xmlns="http://schemas.openxmlformats.org/spreadsheetml/2006/main" count="238" uniqueCount="196">
  <si>
    <t>Наемные сотрудники</t>
  </si>
  <si>
    <t>Кол-во</t>
  </si>
  <si>
    <t>Цена</t>
  </si>
  <si>
    <t>Сумма</t>
  </si>
  <si>
    <t>Поставщик</t>
  </si>
  <si>
    <t>Оборудование:</t>
  </si>
  <si>
    <t>Итого:</t>
  </si>
  <si>
    <t>Товар/Услуга</t>
  </si>
  <si>
    <t>Цена, руб.</t>
  </si>
  <si>
    <t>Прямые расходы (стоимость) на 1 ед., руб.</t>
  </si>
  <si>
    <t>Итого в месяц:</t>
  </si>
  <si>
    <t>Х</t>
  </si>
  <si>
    <t>Наименование</t>
  </si>
  <si>
    <t>Руб./мес.</t>
  </si>
  <si>
    <t>Реклама</t>
  </si>
  <si>
    <t>Транспортные расходы</t>
  </si>
  <si>
    <t>Месяц года</t>
  </si>
  <si>
    <t>Коэффициент выручки</t>
  </si>
  <si>
    <t>Показатель, руб.</t>
  </si>
  <si>
    <t>Доходы</t>
  </si>
  <si>
    <t>Расходы, в том числе</t>
  </si>
  <si>
    <t xml:space="preserve">Налоги </t>
  </si>
  <si>
    <t>Прибыль (убыток)</t>
  </si>
  <si>
    <t>Итоговые показатели:</t>
  </si>
  <si>
    <t>Наименование показателей</t>
  </si>
  <si>
    <t>За год</t>
  </si>
  <si>
    <t>Выручка от реализации (руб.)</t>
  </si>
  <si>
    <t>Себестоимость товара/услуг</t>
  </si>
  <si>
    <t>Постоянные расходы, (руб).</t>
  </si>
  <si>
    <t>Налоги, (руб).</t>
  </si>
  <si>
    <t xml:space="preserve">Чистая прибыль, (руб). </t>
  </si>
  <si>
    <t>1.     ИНФОРМАЦИЯ О ЗАЯВИТЕЛЕ</t>
  </si>
  <si>
    <t>2.     ОПИСАНИЕ  ПРОЕКТА</t>
  </si>
  <si>
    <r>
      <t>5.</t>
    </r>
    <r>
      <rPr>
        <b/>
        <sz val="14"/>
        <color theme="1"/>
        <rFont val="Times New Roman"/>
        <family val="1"/>
        <charset val="204"/>
      </rPr>
      <t xml:space="preserve">     ФИНАНСОВЫЙ </t>
    </r>
    <r>
      <rPr>
        <b/>
        <sz val="14"/>
        <color rgb="FF000000"/>
        <rFont val="Times New Roman"/>
        <family val="1"/>
        <charset val="204"/>
      </rPr>
      <t>ПЛАН:</t>
    </r>
  </si>
  <si>
    <t xml:space="preserve">Средне-месячно </t>
  </si>
  <si>
    <t>1                          месяц</t>
  </si>
  <si>
    <t>2                        месяц</t>
  </si>
  <si>
    <t>3                      месяц</t>
  </si>
  <si>
    <t>5          месяц</t>
  </si>
  <si>
    <t>6           месяц</t>
  </si>
  <si>
    <t>7           месяц</t>
  </si>
  <si>
    <t>8        месяц</t>
  </si>
  <si>
    <t>9       месяц</t>
  </si>
  <si>
    <t>11       месяц</t>
  </si>
  <si>
    <t>4       месяц</t>
  </si>
  <si>
    <t>10           месяц</t>
  </si>
  <si>
    <t>ед. изм.</t>
  </si>
  <si>
    <t xml:space="preserve">Количество в месяц </t>
  </si>
  <si>
    <t>УСН доходы-расходы</t>
  </si>
  <si>
    <t>Затраты на реализацию проекта (сумма субсидии)</t>
  </si>
  <si>
    <t>Среднемесячный доход (выручка)</t>
  </si>
  <si>
    <t>Среднемесячный расход (себестоимость)</t>
  </si>
  <si>
    <t>Окупаемость</t>
  </si>
  <si>
    <t>Рентабельность чистой прибыли</t>
  </si>
  <si>
    <t>Руб.</t>
  </si>
  <si>
    <t>Мес.</t>
  </si>
  <si>
    <t>%</t>
  </si>
  <si>
    <t>Показатель</t>
  </si>
  <si>
    <t>ед. изм</t>
  </si>
  <si>
    <t>Чистая прибыль</t>
  </si>
  <si>
    <t>Значение</t>
  </si>
  <si>
    <t xml:space="preserve">Прямые расходы всего, руб.           </t>
  </si>
  <si>
    <t xml:space="preserve">Выручка, руб.           </t>
  </si>
  <si>
    <t>12         месяц</t>
  </si>
  <si>
    <t>Планируемый график работы (дней в неделю) ___5______(часов в неделю)_____40_________</t>
  </si>
  <si>
    <r>
      <rPr>
        <b/>
        <sz val="13"/>
        <color theme="1"/>
        <rFont val="Symbol"/>
        <family val="1"/>
        <charset val="2"/>
      </rPr>
      <t>ð</t>
    </r>
    <r>
      <rPr>
        <b/>
        <sz val="13"/>
        <color theme="1"/>
        <rFont val="Times New Roman"/>
        <family val="1"/>
        <charset val="204"/>
      </rPr>
      <t xml:space="preserve"> Не будет сотрудников</t>
    </r>
  </si>
  <si>
    <t>Налог на прибыль (НПД)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</si>
  <si>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</si>
  <si>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</si>
  <si>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</si>
  <si>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</si>
  <si>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</si>
  <si>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</si>
  <si>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</si>
  <si>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</si>
  <si>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</si>
  <si>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</si>
  <si>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</si>
  <si>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Январь</t>
  </si>
  <si>
    <t>Прямые расходы</t>
  </si>
  <si>
    <t xml:space="preserve">По вопросам заполнения звонить: </t>
  </si>
  <si>
    <t>(центр "Мой бизнес") Зайцев Тимофей Николаевич  тел: 26-16-30</t>
  </si>
  <si>
    <t>Коммерческое предложение на помещение в аренду, право собственности на помещение</t>
  </si>
  <si>
    <t xml:space="preserve">Аккаунты в соц.сетях </t>
  </si>
  <si>
    <t>Образцы работ</t>
  </si>
  <si>
    <t>Сертификаты, дипломы, благодарственные письма, подтверждающие опыт заявителя.</t>
  </si>
  <si>
    <t>БИЗНЕС-КОНЦЕПЦИЯ</t>
  </si>
  <si>
    <t>Принимая на рассмотрение данную бизнес-концепцию, получатель берет на себя ответственность за соблюдение указанных условий.
Все данные, оценки, планы, предложения и выводы, приведенные в этом документе, касающиеся расходов, объемов реализации, источников финансирования и прибыльность проекта, актуальны на дату составления:</t>
  </si>
  <si>
    <t>______________________/_____________________</t>
  </si>
  <si>
    <t>Рекомендуется включить приложения, иллюстрирующие, детализирующие или подтверждающие информацию, изложенную в основной части бизнес-плана:</t>
  </si>
  <si>
    <t>шт.</t>
  </si>
  <si>
    <t>Образование (специальность), квалификация, наименование образовательной организации, год окончания:</t>
  </si>
  <si>
    <t>Дополнительные знания, умения, навыки, опыт в организации бизнеса:</t>
  </si>
  <si>
    <t>Потребность в обучении/повышении квалификации с обоснованием:</t>
  </si>
  <si>
    <t>Система налогообложения (отметить и подчеркнуть):</t>
  </si>
  <si>
    <t>Адрес места ведения бизнеса, площадь, стоимость аренды (периодичность уплаты) или право собственности:</t>
  </si>
  <si>
    <t>Имеющееся оборудование/товары/сырье/имущество для бизнеса:</t>
  </si>
  <si>
    <t>З.П</t>
  </si>
  <si>
    <t>Наименование должности</t>
  </si>
  <si>
    <t>К-во</t>
  </si>
  <si>
    <t>Опыт и достижения в планируемой деятельности:</t>
  </si>
  <si>
    <t>Текущее состояние проекта:</t>
  </si>
  <si>
    <t>Подготовительный этап (месяцев):</t>
  </si>
  <si>
    <t xml:space="preserve">Предполагаемый срок окупаемости (месяцев) </t>
  </si>
  <si>
    <t>Необходимые основные средства, материально-производственные запасы, имущественные обязательства, реклама и иное</t>
  </si>
  <si>
    <t>Итого</t>
  </si>
  <si>
    <t>Анализ цен на рынке:</t>
  </si>
  <si>
    <t>Предназначение/обоснование</t>
  </si>
  <si>
    <t>Кол-во, шт.</t>
  </si>
  <si>
    <t>Варианты, руб.</t>
  </si>
  <si>
    <t>Эконом</t>
  </si>
  <si>
    <t>Станд.</t>
  </si>
  <si>
    <t>Прем.</t>
  </si>
  <si>
    <t>Целевая аудитория, пол, возраст:</t>
  </si>
  <si>
    <t>Местоположение целевой аудитории (субъект РФ, населенный пункт):</t>
  </si>
  <si>
    <t>Конкуренты:</t>
  </si>
  <si>
    <t>Преимущества перед конкурентами:</t>
  </si>
  <si>
    <t>3.	АНАЛИЗ РЫНКА И КОНКУРЕНТОВ</t>
  </si>
  <si>
    <t>Рынки сбыта, наличие договоров поставки товара/услуг:</t>
  </si>
  <si>
    <t>Перечень производимых товаров/услуг:</t>
  </si>
  <si>
    <t>Продвижение и реклама:</t>
  </si>
  <si>
    <t>Ежемесячные затраты:</t>
  </si>
  <si>
    <t>Аренда помещения</t>
  </si>
  <si>
    <t>Банковское обслуживание</t>
  </si>
  <si>
    <t>Коммунальные платежи</t>
  </si>
  <si>
    <t>ФОТ</t>
  </si>
  <si>
    <t>4.     МАРКЕТИНГ</t>
  </si>
  <si>
    <t>Источники финансирования бизнес-плана:</t>
  </si>
  <si>
    <t>Источник финансирования</t>
  </si>
  <si>
    <t>Доля  (%)</t>
  </si>
  <si>
    <t>Социальный контракт</t>
  </si>
  <si>
    <t>Собственные средства</t>
  </si>
  <si>
    <t>Иные средства (заем)</t>
  </si>
  <si>
    <t>6.	АНАЛИЗ РИСКОВ</t>
  </si>
  <si>
    <t>Наиболее вероятные риски</t>
  </si>
  <si>
    <t>Меры по предотвращению рисков</t>
  </si>
  <si>
    <t>Липецкая область</t>
  </si>
  <si>
    <t>Развитие</t>
  </si>
  <si>
    <t>Направление деятельности:  Бытовые услуги</t>
  </si>
  <si>
    <t xml:space="preserve">Помещение 15 кв.м. </t>
  </si>
  <si>
    <t>Комбайн для ремонта обуви</t>
  </si>
  <si>
    <t>Швейная машина</t>
  </si>
  <si>
    <t>Выжигатель</t>
  </si>
  <si>
    <t>Компрессор</t>
  </si>
  <si>
    <t>Станок для растяжки обуви «стопа»</t>
  </si>
  <si>
    <t>Станок для растяжки обуви «голень»</t>
  </si>
  <si>
    <t>Электроплитка (разогревать клей)</t>
  </si>
  <si>
    <t>Акк. дрель-шуруповерт</t>
  </si>
  <si>
    <t>Обувной пистолет</t>
  </si>
  <si>
    <t>Сапожный молоток, точило и другие инструменты</t>
  </si>
  <si>
    <t>Станок заточной</t>
  </si>
  <si>
    <t>Тиски слесарные с креплением для стола</t>
  </si>
  <si>
    <t>Комплект надфилей</t>
  </si>
  <si>
    <t>Круги для заточки</t>
  </si>
  <si>
    <t>Вертикальный станок для ключей</t>
  </si>
  <si>
    <t>Универсальный комбайн для ключей</t>
  </si>
  <si>
    <t>Дубликатор домофонов</t>
  </si>
  <si>
    <t>Стенды для ключей</t>
  </si>
  <si>
    <t xml:space="preserve">ИП Зиновьев Р.В. </t>
  </si>
  <si>
    <t>Прошив шва-5см</t>
  </si>
  <si>
    <t>Установка заплатки</t>
  </si>
  <si>
    <t>Ремонт набойки</t>
  </si>
  <si>
    <t>Замена замков</t>
  </si>
  <si>
    <t>Замена подошвы</t>
  </si>
  <si>
    <t>Замена супинаторов</t>
  </si>
  <si>
    <t>Изготовление стелек и подстелек</t>
  </si>
  <si>
    <t>Изготовление ключей</t>
  </si>
  <si>
    <t>Многофункциональное оборудование, комплексно решающие задачи по ремонту обуви</t>
  </si>
  <si>
    <t>Агрегаты с разными настройками и уровнем автоматизации с использованием копировального блока.</t>
  </si>
  <si>
    <t>Материально производственные расходы:</t>
  </si>
  <si>
    <t>Планируется развитие бытовых услуг</t>
  </si>
  <si>
    <t>Липецкая область, город Липецк</t>
  </si>
  <si>
    <t>Интернет площадки, авито, вк, сарафанное радио</t>
  </si>
  <si>
    <t>Предприниматели города, дом быта</t>
  </si>
  <si>
    <t>Цели и задачи проекта:   
    Цель: 
**Установить собственный сервис по ремонту обуви и изготовлению ключей.**
    Задачи:
**Обеспечить высокое качество услуг.** Это включает в себя использование качественных материалов, профессиональное оборудование и обученный персонал.
**Обеспечить удобство и доступность для клиентов.** Расположение магазина в удобном месте, гибкий график работы и возможность онлайн-записи на услуги.
**Развивать лояльность клиентов.** Предоставление скидок, бонусных программ, а также высокий уровень обслуживания для привлечения постоянных клиентов.</t>
  </si>
  <si>
    <r>
      <rPr>
        <b/>
        <sz val="11"/>
        <color theme="1"/>
        <rFont val="Symbol"/>
        <family val="1"/>
        <charset val="2"/>
      </rPr>
      <t>ð</t>
    </r>
    <r>
      <rPr>
        <b/>
        <sz val="11"/>
        <color theme="1"/>
        <rFont val="Times New Roman"/>
        <family val="1"/>
        <charset val="204"/>
      </rPr>
      <t xml:space="preserve"> НПД (самозанятый)</t>
    </r>
    <r>
      <rPr>
        <sz val="11"/>
        <color theme="1"/>
        <rFont val="Times New Roman"/>
        <family val="1"/>
        <charset val="204"/>
      </rPr>
      <t xml:space="preserve">   </t>
    </r>
    <r>
      <rPr>
        <sz val="11"/>
        <color theme="1"/>
        <rFont val="Symbol"/>
        <family val="1"/>
        <charset val="2"/>
      </rPr>
      <t>ð</t>
    </r>
    <r>
      <rPr>
        <sz val="11"/>
        <color theme="1"/>
        <rFont val="Times New Roman"/>
        <family val="1"/>
        <charset val="204"/>
      </rPr>
      <t xml:space="preserve"> ИП (Патент, УСН), ОКВЭД:</t>
    </r>
  </si>
  <si>
    <r>
      <t xml:space="preserve">Источники финансирования: </t>
    </r>
    <r>
      <rPr>
        <i/>
        <sz val="11"/>
        <color theme="1"/>
        <rFont val="Times New Roman"/>
        <family val="1"/>
        <charset val="204"/>
      </rPr>
      <t>(если требуется более 350 000 руб. инвестиций</t>
    </r>
    <r>
      <rPr>
        <sz val="11"/>
        <color theme="1"/>
        <rFont val="Times New Roman"/>
        <family val="1"/>
        <charset val="204"/>
      </rPr>
      <t xml:space="preserve">) </t>
    </r>
  </si>
  <si>
    <t>Анализ целевой аудитории важен для успешной стратегии маркетинга и предоставления услуг, поэтому давайте рассмотрим потенциальную аудиторию для бизнеса фотосъемки:
- **Владельцы обуви и ключей.** Все, кто нуждается в ремонте обуви или изготовлении ключей.
- **Местные жители и бизнесы.** Включая жителей района, сотрудников офисов, собственников недвижимости и т.д.
- **Туристы и посетители.** Люди, находящиеся в городе временно, но нуждающиеся в ремонте обуви или изготовлении ключей.</t>
  </si>
  <si>
    <t>- **Высокое качество услуг.** Использование качественных материалов и профессиональное оборудование.
- **Удобство и доступность.** Удобное расположение, гибкий график работы и онлайн-запись на услуги.
- **Персонализированный подход к клиентам.** Высокий уровень обслуживания и индивидуальный подход к каждому клиенту.
- **Бонусные программы и скидки.** Привлечение постоянных клиентов через лояльность.</t>
  </si>
  <si>
    <t>**Конкуренция.**</t>
  </si>
  <si>
    <t>**Недостаток спроса.**</t>
  </si>
  <si>
    <t>**Нехватка квалифицированного персонала.**</t>
  </si>
  <si>
    <t>Риск конкуренции с другими местными сервисами по ремонту обуви и изготовлению ключей. Меры: предоставление лучших услуг, акцент на качестве и удобстве.</t>
  </si>
  <si>
    <t>Риск недостаточного спроса на услуги. Меры: маркетинговые кампании для привлечения клиентов, диверсификация услуг.</t>
  </si>
  <si>
    <t>Риск неспособности найти достаточно опытных и квалифицированных сотрудников. Меры: активный поиск персонала, обучение и развитие собственных сотрудников.</t>
  </si>
  <si>
    <t>Станок для растяжки обуви «лапа»</t>
  </si>
  <si>
    <t>Название проекта: Мастерская по ремонту обуви и изготовлению ключей</t>
  </si>
  <si>
    <t>ФИО:   __________________________________________________________</t>
  </si>
  <si>
    <t>Год рождения:  __________________ Место рождения: ____________ Телефон: _______________ эл. почта: _______________________</t>
  </si>
  <si>
    <t>Место жительства: ______________________________________________________________________________</t>
  </si>
  <si>
    <t>Состав семьи: ________________________________________</t>
  </si>
  <si>
    <t>______________________________________________________________________________</t>
  </si>
  <si>
    <t>Общий стаж работы, наименование организации, занимаемая должность и опыт работы в запланированной деятельности :</t>
  </si>
  <si>
    <t>Общий стаж:  ________  Опыт работы в данной сфере: ________________________________________________________________</t>
  </si>
  <si>
    <t>_________________________________________________________________________________________________________________</t>
  </si>
  <si>
    <t>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</si>
</sst>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color theme="1"/>
      <name val="Symbol"/>
      <family val="1"/>
      <charset val="2"/>
    </font>
    <font>
      <sz val="13"/>
      <color rgb="FF000000"/>
      <name val="Times New Roman"/>
      <family val="1"/>
      <charset val="204"/>
    </font>
    <font>
      <sz val="13"/>
      <color theme="1"/>
      <name val="Calibri"/>
      <family val="2"/>
      <charset val="204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3"/>
      <color theme="1"/>
      <name val="Symbol"/>
      <family val="1"/>
      <charset val="2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scheme val="minor"/>
    </font>
    <font>
      <sz val="8"/>
      <color rgb="FF000000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Symbol"/>
      <family val="1"/>
      <charset val="204"/>
    </font>
    <font>
      <b/>
      <sz val="11"/>
      <color theme="1"/>
      <name val="Symbol"/>
      <family val="1"/>
      <charset val="2"/>
    </font>
    <font>
      <b/>
      <sz val="11"/>
      <color theme="1"/>
      <name val="Times New Roman"/>
      <family val="1"/>
      <charset val="204"/>
    </font>
    <font>
      <sz val="11"/>
      <color theme="1"/>
      <name val="Symbol"/>
      <family val="1"/>
      <charset val="2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8EAADB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54">
    <xf numFmtId="0" fontId="0" fillId="0" borderId="0" xfId="0"/>
    <xf numFmtId="0" fontId="2" fillId="0" borderId="0" xfId="0" applyFont="1" applyAlignment="1">
      <alignment vertical="center"/>
    </xf>
    <xf numFmtId="0" fontId="8" fillId="0" borderId="0" xfId="0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/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centerContinuous" vertical="center"/>
    </xf>
    <xf numFmtId="0" fontId="16" fillId="0" borderId="0" xfId="0" applyFont="1" applyAlignment="1">
      <alignment horizontal="centerContinuous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20" fillId="0" borderId="5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4" fillId="0" borderId="1" xfId="0" applyFont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0" fillId="0" borderId="1" xfId="0" applyFont="1" applyBorder="1"/>
    <xf numFmtId="0" fontId="20" fillId="0" borderId="1" xfId="0" applyFont="1" applyBorder="1" applyAlignment="1">
      <alignment horizontal="right"/>
    </xf>
    <xf numFmtId="0" fontId="24" fillId="0" borderId="1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justify" wrapText="1"/>
    </xf>
    <xf numFmtId="0" fontId="0" fillId="0" borderId="0" xfId="0" applyAlignment="1">
      <alignment horizontal="justify"/>
    </xf>
    <xf numFmtId="14" fontId="0" fillId="0" borderId="0" xfId="0" applyNumberFormat="1" applyAlignment="1">
      <alignment horizontal="center"/>
    </xf>
    <xf numFmtId="0" fontId="22" fillId="0" borderId="6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/>
    </xf>
    <xf numFmtId="1" fontId="20" fillId="0" borderId="1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1" fontId="19" fillId="0" borderId="4" xfId="0" applyNumberFormat="1" applyFont="1" applyBorder="1" applyAlignment="1">
      <alignment horizontal="center" vertical="center" wrapText="1"/>
    </xf>
    <xf numFmtId="1" fontId="19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left" indent="11"/>
    </xf>
    <xf numFmtId="9" fontId="20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3" borderId="4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4" xfId="0" applyFont="1" applyBorder="1" applyAlignment="1">
      <alignment horizontal="center"/>
    </xf>
    <xf numFmtId="0" fontId="23" fillId="0" borderId="5" xfId="0" applyFont="1" applyBorder="1" applyAlignment="1">
      <alignment horizontal="center"/>
    </xf>
    <xf numFmtId="0" fontId="20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5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8" fillId="2" borderId="4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1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49" fontId="30" fillId="0" borderId="0" xfId="0" applyNumberFormat="1" applyFont="1" applyAlignment="1">
      <alignment horizontal="justify" vertical="center" wrapText="1"/>
    </xf>
    <xf numFmtId="0" fontId="35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justify" vertical="center" wrapText="1"/>
    </xf>
    <xf numFmtId="0" fontId="24" fillId="0" borderId="5" xfId="0" applyFont="1" applyBorder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justify" wrapText="1"/>
    </xf>
    <xf numFmtId="49" fontId="1" fillId="0" borderId="0" xfId="0" applyNumberFormat="1" applyFont="1" applyAlignment="1">
      <alignment horizontal="justify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24" fillId="0" borderId="5" xfId="0" applyFont="1" applyBorder="1" applyAlignment="1">
      <alignment horizontal="left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justify" vertical="center" wrapText="1"/>
    </xf>
    <xf numFmtId="0" fontId="8" fillId="0" borderId="0" xfId="0" applyFont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186"/>
  <sheetViews>
    <sheetView tabSelected="1" view="pageLayout" topLeftCell="A116" zoomScaleNormal="91" workbookViewId="0">
      <selection activeCell="A88" sqref="A88:L88"/>
    </sheetView>
  </sheetViews>
  <sheetFormatPr defaultColWidth="8.85546875" defaultRowHeight="15" x14ac:dyDescent="0.25"/>
  <cols>
    <col min="1" max="1" width="28.85546875" customWidth="1"/>
    <col min="2" max="8" width="7.85546875" customWidth="1"/>
    <col min="9" max="10" width="8.85546875" customWidth="1"/>
    <col min="11" max="11" width="8.140625" customWidth="1"/>
    <col min="12" max="12" width="8.42578125" customWidth="1"/>
    <col min="13" max="13" width="7.42578125" customWidth="1"/>
  </cols>
  <sheetData>
    <row r="2" spans="1:12" ht="18.75" x14ac:dyDescent="0.25">
      <c r="A2" s="105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</row>
    <row r="3" spans="1:12" ht="18.75" x14ac:dyDescent="0.25">
      <c r="A3" s="1"/>
    </row>
    <row r="4" spans="1:12" ht="18.75" x14ac:dyDescent="0.25">
      <c r="A4" s="105" t="s">
        <v>31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</row>
    <row r="5" spans="1:12" x14ac:dyDescent="0.25">
      <c r="A5" s="88" t="s">
        <v>187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</row>
    <row r="6" spans="1:12" x14ac:dyDescent="0.25">
      <c r="A6" s="88" t="s">
        <v>188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</row>
    <row r="7" spans="1:12" x14ac:dyDescent="0.25">
      <c r="A7" s="88" t="s">
        <v>189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</row>
    <row r="8" spans="1:12" x14ac:dyDescent="0.25">
      <c r="A8" s="110" t="s">
        <v>190</v>
      </c>
      <c r="B8" s="110"/>
      <c r="C8" s="110"/>
      <c r="D8" s="110"/>
      <c r="E8" s="57"/>
      <c r="F8" s="57"/>
      <c r="G8" s="57"/>
      <c r="H8" s="57"/>
      <c r="I8" s="57"/>
      <c r="J8" s="57"/>
      <c r="K8" s="57"/>
      <c r="L8" s="57"/>
    </row>
    <row r="9" spans="1:12" x14ac:dyDescent="0.25">
      <c r="A9" s="110" t="s">
        <v>91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</row>
    <row r="10" spans="1:12" x14ac:dyDescent="0.25">
      <c r="A10" s="110" t="s">
        <v>191</v>
      </c>
      <c r="B10" s="110"/>
      <c r="C10" s="110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2" x14ac:dyDescent="0.25">
      <c r="A11" s="110" t="s">
        <v>192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</row>
    <row r="12" spans="1:12" x14ac:dyDescent="0.25">
      <c r="A12" s="110" t="s">
        <v>193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</row>
    <row r="13" spans="1:12" x14ac:dyDescent="0.25">
      <c r="A13" s="110" t="s">
        <v>92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</row>
    <row r="14" spans="1:12" x14ac:dyDescent="0.25">
      <c r="A14" s="110" t="s">
        <v>194</v>
      </c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</row>
    <row r="15" spans="1:12" ht="17.25" customHeight="1" x14ac:dyDescent="0.25">
      <c r="A15" s="110" t="s">
        <v>93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</row>
    <row r="16" spans="1:12" x14ac:dyDescent="0.25">
      <c r="A16" s="110" t="s">
        <v>194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</row>
    <row r="17" spans="1:14" x14ac:dyDescent="0.25">
      <c r="A17" s="109"/>
      <c r="B17" s="109"/>
      <c r="C17" s="109"/>
      <c r="D17" s="109"/>
      <c r="E17" s="109"/>
      <c r="F17" s="109"/>
      <c r="G17" s="109"/>
      <c r="H17" s="109"/>
      <c r="I17" s="109"/>
      <c r="J17" s="109"/>
      <c r="K17" s="109"/>
      <c r="L17" s="109"/>
    </row>
    <row r="18" spans="1:14" ht="18.75" x14ac:dyDescent="0.25">
      <c r="A18" s="105" t="s">
        <v>32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</row>
    <row r="19" spans="1:14" ht="16.5" x14ac:dyDescent="0.25">
      <c r="A19" s="109" t="s">
        <v>186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4"/>
      <c r="N19" s="4"/>
    </row>
    <row r="20" spans="1:14" ht="164.25" customHeight="1" x14ac:dyDescent="0.25">
      <c r="A20" s="131" t="s">
        <v>174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1"/>
      <c r="M20" s="4"/>
      <c r="N20" s="4"/>
    </row>
    <row r="21" spans="1:14" ht="16.5" x14ac:dyDescent="0.25">
      <c r="A21" s="109" t="s">
        <v>138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4"/>
      <c r="N21" s="4"/>
    </row>
    <row r="22" spans="1:14" x14ac:dyDescent="0.25">
      <c r="A22" s="106" t="s">
        <v>94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</row>
    <row r="23" spans="1:14" x14ac:dyDescent="0.25">
      <c r="A23" s="107" t="s">
        <v>175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</row>
    <row r="24" spans="1:14" ht="17.25" customHeight="1" x14ac:dyDescent="0.25">
      <c r="A24" s="132" t="s">
        <v>95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9"/>
      <c r="N24" s="19"/>
    </row>
    <row r="25" spans="1:14" ht="17.25" customHeight="1" x14ac:dyDescent="0.25">
      <c r="A25" s="132" t="s">
        <v>195</v>
      </c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9"/>
      <c r="N25" s="19"/>
    </row>
    <row r="26" spans="1:14" ht="17.25" customHeight="1" x14ac:dyDescent="0.25">
      <c r="A26" s="108" t="s">
        <v>96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9"/>
      <c r="N26" s="19"/>
    </row>
    <row r="27" spans="1:14" ht="17.25" customHeight="1" x14ac:dyDescent="0.25">
      <c r="A27" s="108" t="s">
        <v>139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9"/>
      <c r="N27" s="19"/>
    </row>
    <row r="28" spans="1:14" x14ac:dyDescent="0.25">
      <c r="A28" s="106" t="s">
        <v>64</v>
      </c>
      <c r="B28" s="106"/>
      <c r="C28" s="106"/>
      <c r="D28" s="106"/>
      <c r="E28" s="106"/>
      <c r="F28" s="106"/>
      <c r="G28" s="106"/>
      <c r="H28" s="106"/>
      <c r="I28" s="106"/>
      <c r="J28" s="106"/>
      <c r="K28" s="106"/>
      <c r="L28" s="106"/>
    </row>
    <row r="29" spans="1:14" ht="18.75" x14ac:dyDescent="0.25">
      <c r="A29" s="105" t="s">
        <v>0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</row>
    <row r="30" spans="1:14" ht="16.5" x14ac:dyDescent="0.25">
      <c r="A30" s="51" t="s">
        <v>98</v>
      </c>
      <c r="B30" s="51" t="s">
        <v>99</v>
      </c>
      <c r="C30" s="113" t="s">
        <v>97</v>
      </c>
      <c r="D30" s="114"/>
      <c r="E30" s="113" t="s">
        <v>105</v>
      </c>
      <c r="F30" s="114"/>
      <c r="G30" s="4"/>
      <c r="H30" s="4"/>
      <c r="I30" s="4"/>
      <c r="J30" s="4"/>
      <c r="K30" s="4"/>
      <c r="L30" s="4"/>
    </row>
    <row r="31" spans="1:14" ht="16.5" x14ac:dyDescent="0.25">
      <c r="A31" s="51"/>
      <c r="B31" s="51">
        <v>0</v>
      </c>
      <c r="C31" s="113">
        <v>0</v>
      </c>
      <c r="D31" s="114"/>
      <c r="E31" s="113">
        <f>B31*C31</f>
        <v>0</v>
      </c>
      <c r="F31" s="114"/>
      <c r="G31" s="4"/>
      <c r="H31" s="4"/>
      <c r="I31" s="4"/>
      <c r="J31" s="4"/>
      <c r="K31" s="4"/>
      <c r="L31" s="4"/>
    </row>
    <row r="32" spans="1:14" ht="16.5" x14ac:dyDescent="0.25">
      <c r="A32" s="51"/>
      <c r="B32" s="52"/>
      <c r="C32" s="113"/>
      <c r="D32" s="114"/>
      <c r="E32" s="113">
        <f t="shared" ref="E32:E33" si="0">B32*C32</f>
        <v>0</v>
      </c>
      <c r="F32" s="114"/>
      <c r="G32" s="4"/>
      <c r="H32" s="4"/>
      <c r="I32" s="4"/>
      <c r="J32" s="4"/>
      <c r="K32" s="4"/>
      <c r="L32" s="4"/>
    </row>
    <row r="33" spans="1:12" ht="16.5" x14ac:dyDescent="0.25">
      <c r="A33" s="51" t="s">
        <v>6</v>
      </c>
      <c r="B33" s="51">
        <f>SUM(B31:B32)</f>
        <v>0</v>
      </c>
      <c r="C33" s="113">
        <f>SUM(C31:C32)</f>
        <v>0</v>
      </c>
      <c r="D33" s="114"/>
      <c r="E33" s="113">
        <f t="shared" si="0"/>
        <v>0</v>
      </c>
      <c r="F33" s="114"/>
      <c r="G33" s="4"/>
      <c r="H33" s="4"/>
      <c r="I33" s="4"/>
      <c r="J33" s="4"/>
      <c r="K33" s="4"/>
      <c r="L33" s="4"/>
    </row>
    <row r="34" spans="1:12" ht="16.5" x14ac:dyDescent="0.25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</row>
    <row r="35" spans="1:12" ht="16.5" x14ac:dyDescent="0.25">
      <c r="A35" s="125" t="s">
        <v>65</v>
      </c>
      <c r="B35" s="126"/>
      <c r="C35" s="126"/>
      <c r="D35" s="126"/>
      <c r="E35" s="126"/>
      <c r="F35" s="126"/>
      <c r="G35" s="126"/>
      <c r="H35" s="126"/>
      <c r="I35" s="126"/>
      <c r="J35" s="126"/>
      <c r="K35" s="126"/>
      <c r="L35" s="126"/>
    </row>
    <row r="36" spans="1:12" x14ac:dyDescent="0.25">
      <c r="A36" t="s">
        <v>100</v>
      </c>
    </row>
    <row r="37" spans="1:12" x14ac:dyDescent="0.25">
      <c r="A37" s="99" t="s">
        <v>170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</row>
    <row r="38" spans="1:12" x14ac:dyDescent="0.25">
      <c r="A38" t="s">
        <v>101</v>
      </c>
    </row>
    <row r="39" spans="1:12" x14ac:dyDescent="0.25">
      <c r="A39" s="99" t="s">
        <v>137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</row>
    <row r="40" spans="1:12" x14ac:dyDescent="0.25">
      <c r="A40" s="99" t="s">
        <v>102</v>
      </c>
      <c r="B40" s="99"/>
      <c r="C40" s="99"/>
      <c r="D40" s="45">
        <v>2</v>
      </c>
    </row>
    <row r="41" spans="1:12" ht="15.75" x14ac:dyDescent="0.25">
      <c r="A41" t="s">
        <v>103</v>
      </c>
      <c r="D41" s="46">
        <f>$M151</f>
        <v>7</v>
      </c>
    </row>
    <row r="42" spans="1:12" ht="16.5" x14ac:dyDescent="0.2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</row>
    <row r="43" spans="1:12" ht="16.5" x14ac:dyDescent="0.25">
      <c r="A43" s="58" t="s">
        <v>104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ht="33.75" customHeight="1" x14ac:dyDescent="0.25">
      <c r="A44" s="127" t="s">
        <v>12</v>
      </c>
      <c r="B44" s="128"/>
      <c r="C44" s="24" t="s">
        <v>1</v>
      </c>
      <c r="D44" s="24" t="s">
        <v>2</v>
      </c>
      <c r="E44" s="129" t="s">
        <v>3</v>
      </c>
      <c r="F44" s="129"/>
      <c r="G44" s="129"/>
      <c r="H44" s="130" t="s">
        <v>4</v>
      </c>
      <c r="I44" s="130"/>
      <c r="J44" s="130"/>
      <c r="K44" s="130"/>
      <c r="L44" s="130"/>
    </row>
    <row r="45" spans="1:12" hidden="1" x14ac:dyDescent="0.25">
      <c r="A45" s="73"/>
      <c r="B45" s="74"/>
      <c r="C45" s="26"/>
      <c r="D45" s="26"/>
      <c r="E45" s="111">
        <f t="shared" ref="E45:E47" si="1">C45*D45</f>
        <v>0</v>
      </c>
      <c r="F45" s="111"/>
      <c r="G45" s="111"/>
      <c r="H45" s="112"/>
      <c r="I45" s="112"/>
      <c r="J45" s="112"/>
      <c r="K45" s="112"/>
      <c r="L45" s="112"/>
    </row>
    <row r="46" spans="1:12" hidden="1" x14ac:dyDescent="0.25">
      <c r="A46" s="73"/>
      <c r="B46" s="74"/>
      <c r="C46" s="26"/>
      <c r="D46" s="26"/>
      <c r="E46" s="111">
        <f t="shared" si="1"/>
        <v>0</v>
      </c>
      <c r="F46" s="111"/>
      <c r="G46" s="111"/>
      <c r="H46" s="112"/>
      <c r="I46" s="112"/>
      <c r="J46" s="112"/>
      <c r="K46" s="112"/>
      <c r="L46" s="112"/>
    </row>
    <row r="47" spans="1:12" hidden="1" x14ac:dyDescent="0.25">
      <c r="A47" s="73"/>
      <c r="B47" s="74"/>
      <c r="C47" s="26"/>
      <c r="D47" s="26"/>
      <c r="E47" s="111">
        <f t="shared" si="1"/>
        <v>0</v>
      </c>
      <c r="F47" s="111"/>
      <c r="G47" s="111"/>
      <c r="H47" s="112"/>
      <c r="I47" s="112"/>
      <c r="J47" s="112"/>
      <c r="K47" s="112"/>
      <c r="L47" s="112"/>
    </row>
    <row r="48" spans="1:12" x14ac:dyDescent="0.25">
      <c r="A48" s="120" t="s">
        <v>5</v>
      </c>
      <c r="B48" s="121"/>
      <c r="C48" s="28"/>
      <c r="D48" s="28"/>
      <c r="E48" s="118">
        <f>SUM(E49:G65)</f>
        <v>345300</v>
      </c>
      <c r="F48" s="118"/>
      <c r="G48" s="118"/>
      <c r="H48" s="118"/>
      <c r="I48" s="118"/>
      <c r="J48" s="118"/>
      <c r="K48" s="118"/>
      <c r="L48" s="118"/>
    </row>
    <row r="49" spans="1:12" ht="18" customHeight="1" x14ac:dyDescent="0.25">
      <c r="A49" s="80" t="s">
        <v>140</v>
      </c>
      <c r="B49" s="82"/>
      <c r="C49" s="27">
        <v>1</v>
      </c>
      <c r="D49" s="27">
        <v>90000</v>
      </c>
      <c r="E49" s="111">
        <f t="shared" ref="E49:E61" si="2">C49*D49</f>
        <v>90000</v>
      </c>
      <c r="F49" s="111"/>
      <c r="G49" s="111"/>
      <c r="H49" s="115" t="s">
        <v>158</v>
      </c>
      <c r="I49" s="115"/>
      <c r="J49" s="115"/>
      <c r="K49" s="115"/>
      <c r="L49" s="115"/>
    </row>
    <row r="50" spans="1:12" ht="18" customHeight="1" x14ac:dyDescent="0.25">
      <c r="A50" s="80" t="s">
        <v>141</v>
      </c>
      <c r="B50" s="82"/>
      <c r="C50" s="27">
        <v>1</v>
      </c>
      <c r="D50" s="27">
        <v>9000</v>
      </c>
      <c r="E50" s="111">
        <f>C50*D50</f>
        <v>9000</v>
      </c>
      <c r="F50" s="111"/>
      <c r="G50" s="111"/>
      <c r="H50" s="115" t="s">
        <v>158</v>
      </c>
      <c r="I50" s="115"/>
      <c r="J50" s="115"/>
      <c r="K50" s="115"/>
      <c r="L50" s="115"/>
    </row>
    <row r="51" spans="1:12" ht="18" customHeight="1" x14ac:dyDescent="0.25">
      <c r="A51" s="80" t="s">
        <v>142</v>
      </c>
      <c r="B51" s="82"/>
      <c r="C51" s="27">
        <v>1</v>
      </c>
      <c r="D51" s="27">
        <v>4500</v>
      </c>
      <c r="E51" s="111">
        <f t="shared" si="2"/>
        <v>4500</v>
      </c>
      <c r="F51" s="111"/>
      <c r="G51" s="111"/>
      <c r="H51" s="115" t="s">
        <v>158</v>
      </c>
      <c r="I51" s="115"/>
      <c r="J51" s="115"/>
      <c r="K51" s="115"/>
      <c r="L51" s="115"/>
    </row>
    <row r="52" spans="1:12" ht="18" customHeight="1" x14ac:dyDescent="0.25">
      <c r="A52" s="80" t="s">
        <v>143</v>
      </c>
      <c r="B52" s="82"/>
      <c r="C52" s="27">
        <v>1</v>
      </c>
      <c r="D52" s="27">
        <v>40000</v>
      </c>
      <c r="E52" s="111">
        <f t="shared" ref="E52:E56" si="3">C52*D52</f>
        <v>40000</v>
      </c>
      <c r="F52" s="111"/>
      <c r="G52" s="111"/>
      <c r="H52" s="115" t="s">
        <v>158</v>
      </c>
      <c r="I52" s="115"/>
      <c r="J52" s="115"/>
      <c r="K52" s="115"/>
      <c r="L52" s="115"/>
    </row>
    <row r="53" spans="1:12" ht="18" customHeight="1" x14ac:dyDescent="0.25">
      <c r="A53" s="80" t="s">
        <v>144</v>
      </c>
      <c r="B53" s="82"/>
      <c r="C53" s="27">
        <v>1</v>
      </c>
      <c r="D53" s="27">
        <v>17000</v>
      </c>
      <c r="E53" s="111">
        <f t="shared" si="3"/>
        <v>17000</v>
      </c>
      <c r="F53" s="111"/>
      <c r="G53" s="111"/>
      <c r="H53" s="115" t="s">
        <v>158</v>
      </c>
      <c r="I53" s="115"/>
      <c r="J53" s="115"/>
      <c r="K53" s="115"/>
      <c r="L53" s="115"/>
    </row>
    <row r="54" spans="1:12" ht="18" customHeight="1" x14ac:dyDescent="0.25">
      <c r="A54" s="80" t="s">
        <v>145</v>
      </c>
      <c r="B54" s="82"/>
      <c r="C54" s="27">
        <v>1</v>
      </c>
      <c r="D54" s="27">
        <v>12000</v>
      </c>
      <c r="E54" s="111">
        <f t="shared" si="3"/>
        <v>12000</v>
      </c>
      <c r="F54" s="111"/>
      <c r="G54" s="111"/>
      <c r="H54" s="115" t="s">
        <v>158</v>
      </c>
      <c r="I54" s="115"/>
      <c r="J54" s="115"/>
      <c r="K54" s="115"/>
      <c r="L54" s="115"/>
    </row>
    <row r="55" spans="1:12" ht="18" customHeight="1" x14ac:dyDescent="0.25">
      <c r="A55" s="80" t="s">
        <v>185</v>
      </c>
      <c r="B55" s="82"/>
      <c r="C55" s="27">
        <v>1</v>
      </c>
      <c r="D55" s="27">
        <v>7800</v>
      </c>
      <c r="E55" s="111">
        <f t="shared" si="3"/>
        <v>7800</v>
      </c>
      <c r="F55" s="111"/>
      <c r="G55" s="111"/>
      <c r="H55" s="115" t="s">
        <v>158</v>
      </c>
      <c r="I55" s="115"/>
      <c r="J55" s="115"/>
      <c r="K55" s="115"/>
      <c r="L55" s="115"/>
    </row>
    <row r="56" spans="1:12" ht="18" customHeight="1" x14ac:dyDescent="0.25">
      <c r="A56" s="80" t="s">
        <v>146</v>
      </c>
      <c r="B56" s="82"/>
      <c r="C56" s="27">
        <v>1</v>
      </c>
      <c r="D56" s="27">
        <v>1200</v>
      </c>
      <c r="E56" s="111">
        <f t="shared" si="3"/>
        <v>1200</v>
      </c>
      <c r="F56" s="111"/>
      <c r="G56" s="111"/>
      <c r="H56" s="115" t="s">
        <v>158</v>
      </c>
      <c r="I56" s="115"/>
      <c r="J56" s="115"/>
      <c r="K56" s="115"/>
      <c r="L56" s="115"/>
    </row>
    <row r="57" spans="1:12" ht="18" customHeight="1" x14ac:dyDescent="0.25">
      <c r="A57" s="80" t="s">
        <v>147</v>
      </c>
      <c r="B57" s="82"/>
      <c r="C57" s="27">
        <v>1</v>
      </c>
      <c r="D57" s="27">
        <v>4500</v>
      </c>
      <c r="E57" s="111">
        <f t="shared" si="2"/>
        <v>4500</v>
      </c>
      <c r="F57" s="111"/>
      <c r="G57" s="111"/>
      <c r="H57" s="115" t="s">
        <v>158</v>
      </c>
      <c r="I57" s="115"/>
      <c r="J57" s="115"/>
      <c r="K57" s="115"/>
      <c r="L57" s="115"/>
    </row>
    <row r="58" spans="1:12" ht="18" customHeight="1" x14ac:dyDescent="0.25">
      <c r="A58" s="80" t="s">
        <v>148</v>
      </c>
      <c r="B58" s="82"/>
      <c r="C58" s="27">
        <v>1</v>
      </c>
      <c r="D58" s="27">
        <v>4000</v>
      </c>
      <c r="E58" s="111">
        <f t="shared" si="2"/>
        <v>4000</v>
      </c>
      <c r="F58" s="111"/>
      <c r="G58" s="111"/>
      <c r="H58" s="115" t="s">
        <v>158</v>
      </c>
      <c r="I58" s="115"/>
      <c r="J58" s="115"/>
      <c r="K58" s="115"/>
      <c r="L58" s="115"/>
    </row>
    <row r="59" spans="1:12" ht="24.75" customHeight="1" x14ac:dyDescent="0.25">
      <c r="A59" s="80" t="s">
        <v>149</v>
      </c>
      <c r="B59" s="82"/>
      <c r="C59" s="27">
        <v>1</v>
      </c>
      <c r="D59" s="27">
        <v>15000</v>
      </c>
      <c r="E59" s="111">
        <f t="shared" si="2"/>
        <v>15000</v>
      </c>
      <c r="F59" s="111"/>
      <c r="G59" s="111"/>
      <c r="H59" s="115" t="s">
        <v>158</v>
      </c>
      <c r="I59" s="115"/>
      <c r="J59" s="115"/>
      <c r="K59" s="115"/>
      <c r="L59" s="115"/>
    </row>
    <row r="60" spans="1:12" ht="18" customHeight="1" x14ac:dyDescent="0.25">
      <c r="A60" s="80" t="s">
        <v>150</v>
      </c>
      <c r="B60" s="82"/>
      <c r="C60" s="27">
        <v>1</v>
      </c>
      <c r="D60" s="27">
        <v>6000</v>
      </c>
      <c r="E60" s="111">
        <f t="shared" si="2"/>
        <v>6000</v>
      </c>
      <c r="F60" s="111"/>
      <c r="G60" s="111"/>
      <c r="H60" s="115" t="s">
        <v>158</v>
      </c>
      <c r="I60" s="115"/>
      <c r="J60" s="115"/>
      <c r="K60" s="115"/>
      <c r="L60" s="115"/>
    </row>
    <row r="61" spans="1:12" ht="17.25" customHeight="1" x14ac:dyDescent="0.25">
      <c r="A61" s="80" t="s">
        <v>151</v>
      </c>
      <c r="B61" s="82"/>
      <c r="C61" s="27">
        <v>1</v>
      </c>
      <c r="D61" s="27">
        <v>3500</v>
      </c>
      <c r="E61" s="111">
        <f t="shared" si="2"/>
        <v>3500</v>
      </c>
      <c r="F61" s="111"/>
      <c r="G61" s="111"/>
      <c r="H61" s="115" t="s">
        <v>158</v>
      </c>
      <c r="I61" s="115"/>
      <c r="J61" s="115"/>
      <c r="K61" s="115"/>
      <c r="L61" s="115"/>
    </row>
    <row r="62" spans="1:12" ht="17.25" customHeight="1" x14ac:dyDescent="0.25">
      <c r="A62" s="80" t="s">
        <v>154</v>
      </c>
      <c r="B62" s="82"/>
      <c r="C62" s="27">
        <v>1</v>
      </c>
      <c r="D62" s="27">
        <v>45000</v>
      </c>
      <c r="E62" s="111">
        <f t="shared" ref="E62:E63" si="4">C62*D62</f>
        <v>45000</v>
      </c>
      <c r="F62" s="111"/>
      <c r="G62" s="111"/>
      <c r="H62" s="115" t="s">
        <v>158</v>
      </c>
      <c r="I62" s="115"/>
      <c r="J62" s="115"/>
      <c r="K62" s="115"/>
      <c r="L62" s="115"/>
    </row>
    <row r="63" spans="1:12" ht="19.5" customHeight="1" x14ac:dyDescent="0.25">
      <c r="A63" s="80" t="s">
        <v>155</v>
      </c>
      <c r="B63" s="82"/>
      <c r="C63" s="27">
        <v>1</v>
      </c>
      <c r="D63" s="27">
        <v>63000</v>
      </c>
      <c r="E63" s="111">
        <f t="shared" si="4"/>
        <v>63000</v>
      </c>
      <c r="F63" s="111"/>
      <c r="G63" s="111"/>
      <c r="H63" s="115" t="s">
        <v>158</v>
      </c>
      <c r="I63" s="115"/>
      <c r="J63" s="115"/>
      <c r="K63" s="115"/>
      <c r="L63" s="115"/>
    </row>
    <row r="64" spans="1:12" ht="18" customHeight="1" x14ac:dyDescent="0.25">
      <c r="A64" s="80" t="s">
        <v>156</v>
      </c>
      <c r="B64" s="82"/>
      <c r="C64" s="27">
        <v>1</v>
      </c>
      <c r="D64" s="27">
        <v>16000</v>
      </c>
      <c r="E64" s="111">
        <f t="shared" ref="E64" si="5">C64*D64</f>
        <v>16000</v>
      </c>
      <c r="F64" s="111"/>
      <c r="G64" s="111"/>
      <c r="H64" s="115" t="s">
        <v>158</v>
      </c>
      <c r="I64" s="115"/>
      <c r="J64" s="115"/>
      <c r="K64" s="115"/>
      <c r="L64" s="115"/>
    </row>
    <row r="65" spans="1:12" ht="17.25" customHeight="1" x14ac:dyDescent="0.25">
      <c r="A65" s="80" t="s">
        <v>157</v>
      </c>
      <c r="B65" s="82"/>
      <c r="C65" s="27">
        <v>1</v>
      </c>
      <c r="D65" s="27">
        <v>6800</v>
      </c>
      <c r="E65" s="111">
        <f t="shared" ref="E65" si="6">C65*D65</f>
        <v>6800</v>
      </c>
      <c r="F65" s="111"/>
      <c r="G65" s="111"/>
      <c r="H65" s="115" t="s">
        <v>158</v>
      </c>
      <c r="I65" s="115"/>
      <c r="J65" s="115"/>
      <c r="K65" s="115"/>
      <c r="L65" s="115"/>
    </row>
    <row r="66" spans="1:12" x14ac:dyDescent="0.25">
      <c r="A66" s="120" t="s">
        <v>169</v>
      </c>
      <c r="B66" s="121"/>
      <c r="C66" s="28"/>
      <c r="D66" s="28"/>
      <c r="E66" s="118">
        <f>SUM(E67:G68)</f>
        <v>4700</v>
      </c>
      <c r="F66" s="118"/>
      <c r="G66" s="118"/>
      <c r="H66" s="118"/>
      <c r="I66" s="118"/>
      <c r="J66" s="118"/>
      <c r="K66" s="118"/>
      <c r="L66" s="118"/>
    </row>
    <row r="67" spans="1:12" ht="18" customHeight="1" x14ac:dyDescent="0.25">
      <c r="A67" s="80" t="s">
        <v>152</v>
      </c>
      <c r="B67" s="82"/>
      <c r="C67" s="27">
        <v>1</v>
      </c>
      <c r="D67" s="27">
        <v>1200</v>
      </c>
      <c r="E67" s="111">
        <f t="shared" ref="E67" si="7">C67*D67</f>
        <v>1200</v>
      </c>
      <c r="F67" s="111"/>
      <c r="G67" s="111"/>
      <c r="H67" s="115" t="s">
        <v>158</v>
      </c>
      <c r="I67" s="115"/>
      <c r="J67" s="115"/>
      <c r="K67" s="115"/>
      <c r="L67" s="115"/>
    </row>
    <row r="68" spans="1:12" ht="18" customHeight="1" x14ac:dyDescent="0.25">
      <c r="A68" s="80" t="s">
        <v>153</v>
      </c>
      <c r="B68" s="82"/>
      <c r="C68" s="27">
        <v>1</v>
      </c>
      <c r="D68" s="27">
        <v>3500</v>
      </c>
      <c r="E68" s="111">
        <f t="shared" ref="E68" si="8">C68*D68</f>
        <v>3500</v>
      </c>
      <c r="F68" s="111"/>
      <c r="G68" s="111"/>
      <c r="H68" s="115" t="s">
        <v>158</v>
      </c>
      <c r="I68" s="115"/>
      <c r="J68" s="115"/>
      <c r="K68" s="115"/>
      <c r="L68" s="115"/>
    </row>
    <row r="69" spans="1:12" x14ac:dyDescent="0.25">
      <c r="A69" s="116" t="s">
        <v>6</v>
      </c>
      <c r="B69" s="117"/>
      <c r="C69" s="28"/>
      <c r="D69" s="28"/>
      <c r="E69" s="118">
        <f>E66+E48</f>
        <v>350000</v>
      </c>
      <c r="F69" s="118"/>
      <c r="G69" s="118"/>
      <c r="H69" s="116"/>
      <c r="I69" s="119"/>
      <c r="J69" s="119"/>
      <c r="K69" s="119"/>
      <c r="L69" s="117"/>
    </row>
    <row r="70" spans="1:12" x14ac:dyDescent="0.25">
      <c r="A70" s="106" t="s">
        <v>176</v>
      </c>
      <c r="B70" s="106"/>
      <c r="C70" s="106"/>
      <c r="D70" s="106"/>
      <c r="E70" s="106"/>
      <c r="F70" s="106"/>
      <c r="G70" s="106"/>
      <c r="H70" s="106"/>
      <c r="I70" s="106"/>
      <c r="J70" s="106"/>
      <c r="K70" s="106"/>
      <c r="L70" s="106"/>
    </row>
    <row r="71" spans="1:12" ht="15.75" x14ac:dyDescent="0.25">
      <c r="D71" s="46"/>
    </row>
    <row r="72" spans="1:12" ht="15.75" x14ac:dyDescent="0.25">
      <c r="A72" t="s">
        <v>106</v>
      </c>
      <c r="D72" s="46"/>
    </row>
    <row r="73" spans="1:12" ht="41.25" customHeight="1" x14ac:dyDescent="0.25">
      <c r="A73" s="133" t="s">
        <v>12</v>
      </c>
      <c r="B73" s="134" t="s">
        <v>107</v>
      </c>
      <c r="C73" s="135"/>
      <c r="D73" s="135"/>
      <c r="E73" s="135"/>
      <c r="F73" s="136"/>
      <c r="G73" s="133" t="s">
        <v>108</v>
      </c>
      <c r="H73" s="84" t="s">
        <v>109</v>
      </c>
      <c r="I73" s="84"/>
      <c r="J73" s="84"/>
    </row>
    <row r="74" spans="1:12" x14ac:dyDescent="0.25">
      <c r="A74" s="133"/>
      <c r="B74" s="137"/>
      <c r="C74" s="138"/>
      <c r="D74" s="138"/>
      <c r="E74" s="138"/>
      <c r="F74" s="139"/>
      <c r="G74" s="133"/>
      <c r="H74" s="47" t="s">
        <v>110</v>
      </c>
      <c r="I74" s="43" t="s">
        <v>111</v>
      </c>
      <c r="J74" s="43" t="s">
        <v>112</v>
      </c>
    </row>
    <row r="75" spans="1:12" ht="42" customHeight="1" x14ac:dyDescent="0.25">
      <c r="A75" s="56" t="s">
        <v>140</v>
      </c>
      <c r="B75" s="140" t="s">
        <v>167</v>
      </c>
      <c r="C75" s="141"/>
      <c r="D75" s="141"/>
      <c r="E75" s="141"/>
      <c r="F75" s="142"/>
      <c r="G75" s="56">
        <v>1</v>
      </c>
      <c r="H75" s="30">
        <v>80000</v>
      </c>
      <c r="I75" s="30">
        <v>90000</v>
      </c>
      <c r="J75" s="30">
        <v>100000</v>
      </c>
    </row>
    <row r="76" spans="1:12" ht="53.25" customHeight="1" x14ac:dyDescent="0.25">
      <c r="A76" s="56" t="s">
        <v>154</v>
      </c>
      <c r="B76" s="140" t="s">
        <v>168</v>
      </c>
      <c r="C76" s="141"/>
      <c r="D76" s="141"/>
      <c r="E76" s="141"/>
      <c r="F76" s="142"/>
      <c r="G76" s="56">
        <v>1</v>
      </c>
      <c r="H76" s="30">
        <v>40000</v>
      </c>
      <c r="I76" s="30">
        <v>63000</v>
      </c>
      <c r="J76" s="30">
        <v>80000</v>
      </c>
    </row>
    <row r="77" spans="1:12" x14ac:dyDescent="0.25">
      <c r="A77" s="148" t="s">
        <v>6</v>
      </c>
      <c r="B77" s="149"/>
      <c r="C77" s="149"/>
      <c r="D77" s="149"/>
      <c r="E77" s="149"/>
      <c r="F77" s="150"/>
      <c r="G77" s="30">
        <f t="shared" ref="G77:J77" si="9">SUM(G75:G76)</f>
        <v>2</v>
      </c>
      <c r="H77" s="32">
        <f>SUM(H75:H76)</f>
        <v>120000</v>
      </c>
      <c r="I77" s="32">
        <f t="shared" si="9"/>
        <v>153000</v>
      </c>
      <c r="J77" s="32">
        <f t="shared" si="9"/>
        <v>180000</v>
      </c>
    </row>
    <row r="78" spans="1:12" ht="15.75" x14ac:dyDescent="0.25">
      <c r="D78" s="46"/>
    </row>
    <row r="79" spans="1:12" ht="15.75" customHeight="1" x14ac:dyDescent="0.25">
      <c r="A79" s="105" t="s">
        <v>117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</row>
    <row r="80" spans="1:12" ht="15.75" customHeight="1" x14ac:dyDescent="0.25">
      <c r="A80" s="143" t="s">
        <v>113</v>
      </c>
      <c r="B80" s="143"/>
      <c r="C80" s="143"/>
      <c r="D80" s="143"/>
      <c r="E80" s="143"/>
      <c r="F80" s="143"/>
      <c r="G80" s="59"/>
      <c r="H80" s="59"/>
      <c r="I80" s="59"/>
      <c r="J80" s="59"/>
      <c r="K80" s="59"/>
      <c r="L80" s="59"/>
    </row>
    <row r="81" spans="1:16" ht="75.75" customHeight="1" x14ac:dyDescent="0.25">
      <c r="A81" s="144" t="s">
        <v>177</v>
      </c>
      <c r="B81" s="145"/>
      <c r="C81" s="145"/>
      <c r="D81" s="145"/>
      <c r="E81" s="145"/>
      <c r="F81" s="145"/>
      <c r="G81" s="145"/>
      <c r="H81" s="145"/>
      <c r="I81" s="145"/>
      <c r="J81" s="145"/>
      <c r="K81" s="145"/>
      <c r="L81" s="145"/>
    </row>
    <row r="82" spans="1:16" ht="15.75" customHeight="1" x14ac:dyDescent="0.25">
      <c r="A82" s="143" t="s">
        <v>114</v>
      </c>
      <c r="B82" s="143"/>
      <c r="C82" s="143"/>
      <c r="D82" s="143"/>
      <c r="E82" s="143"/>
      <c r="F82" s="143"/>
      <c r="G82" s="59"/>
      <c r="H82" s="59"/>
      <c r="I82" s="59"/>
      <c r="J82" s="59"/>
      <c r="K82" s="59"/>
      <c r="L82" s="59"/>
    </row>
    <row r="83" spans="1:16" ht="15.75" customHeight="1" x14ac:dyDescent="0.25">
      <c r="A83" s="146" t="s">
        <v>136</v>
      </c>
      <c r="B83" s="146"/>
      <c r="C83" s="146"/>
      <c r="D83" s="146"/>
      <c r="E83" s="146"/>
      <c r="F83" s="146"/>
      <c r="G83" s="146"/>
      <c r="H83" s="146"/>
      <c r="I83" s="146"/>
      <c r="J83" s="146"/>
      <c r="K83" s="146"/>
      <c r="L83" s="146"/>
    </row>
    <row r="84" spans="1:16" ht="15.75" customHeight="1" x14ac:dyDescent="0.25">
      <c r="A84" s="143" t="s">
        <v>115</v>
      </c>
      <c r="B84" s="143"/>
      <c r="C84" s="143"/>
      <c r="D84" s="143"/>
      <c r="E84" s="143"/>
      <c r="F84" s="143"/>
      <c r="G84" s="59"/>
      <c r="H84" s="59"/>
      <c r="I84" s="59"/>
      <c r="J84" s="59"/>
      <c r="K84" s="59"/>
      <c r="L84" s="59"/>
    </row>
    <row r="85" spans="1:16" ht="15.75" customHeight="1" x14ac:dyDescent="0.25">
      <c r="A85" s="146" t="s">
        <v>173</v>
      </c>
      <c r="B85" s="146"/>
      <c r="C85" s="146"/>
      <c r="D85" s="146"/>
      <c r="E85" s="146"/>
      <c r="F85" s="146"/>
      <c r="G85" s="146"/>
      <c r="H85" s="146"/>
      <c r="I85" s="146"/>
      <c r="J85" s="146"/>
      <c r="K85" s="146"/>
      <c r="L85" s="146"/>
    </row>
    <row r="86" spans="1:16" ht="15.75" customHeight="1" x14ac:dyDescent="0.25">
      <c r="A86" s="143" t="s">
        <v>116</v>
      </c>
      <c r="B86" s="143"/>
      <c r="C86" s="143"/>
      <c r="D86" s="143"/>
      <c r="E86" s="143"/>
      <c r="F86" s="143"/>
      <c r="G86" s="59"/>
      <c r="H86" s="59"/>
      <c r="I86" s="59"/>
      <c r="J86" s="59"/>
      <c r="K86" s="59"/>
      <c r="L86" s="59"/>
    </row>
    <row r="87" spans="1:16" ht="64.5" customHeight="1" x14ac:dyDescent="0.25">
      <c r="A87" s="144" t="s">
        <v>178</v>
      </c>
      <c r="B87" s="145"/>
      <c r="C87" s="145"/>
      <c r="D87" s="145"/>
      <c r="E87" s="145"/>
      <c r="F87" s="145"/>
      <c r="G87" s="145"/>
      <c r="H87" s="145"/>
      <c r="I87" s="145"/>
      <c r="J87" s="145"/>
      <c r="K87" s="145"/>
      <c r="L87" s="145"/>
    </row>
    <row r="88" spans="1:16" ht="18.75" x14ac:dyDescent="0.25">
      <c r="A88" s="105" t="s">
        <v>126</v>
      </c>
      <c r="B88" s="105"/>
      <c r="C88" s="105"/>
      <c r="D88" s="105"/>
      <c r="E88" s="105"/>
      <c r="F88" s="105"/>
      <c r="G88" s="105"/>
      <c r="H88" s="105"/>
      <c r="I88" s="105"/>
      <c r="J88" s="105"/>
      <c r="K88" s="105"/>
      <c r="L88" s="105"/>
    </row>
    <row r="89" spans="1:16" x14ac:dyDescent="0.25">
      <c r="A89" s="147" t="s">
        <v>118</v>
      </c>
      <c r="B89" s="147"/>
      <c r="C89" s="147"/>
      <c r="D89" s="147"/>
      <c r="E89" s="147"/>
      <c r="F89" s="147"/>
    </row>
    <row r="90" spans="1:16" x14ac:dyDescent="0.25">
      <c r="A90" s="99" t="s">
        <v>171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</row>
    <row r="91" spans="1:16" ht="18.75" customHeight="1" x14ac:dyDescent="0.25">
      <c r="A91" s="147" t="s">
        <v>120</v>
      </c>
      <c r="B91" s="147"/>
      <c r="C91" s="147"/>
      <c r="D91" s="147"/>
      <c r="E91" s="147"/>
      <c r="F91" s="147"/>
    </row>
    <row r="92" spans="1:16" ht="15" customHeight="1" x14ac:dyDescent="0.25">
      <c r="A92" s="99" t="s">
        <v>172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</row>
    <row r="93" spans="1:16" ht="18.75" customHeight="1" x14ac:dyDescent="0.25">
      <c r="A93" s="147" t="s">
        <v>119</v>
      </c>
      <c r="B93" s="147"/>
      <c r="C93" s="147"/>
      <c r="D93" s="147"/>
      <c r="E93" s="147"/>
      <c r="F93" s="147"/>
    </row>
    <row r="94" spans="1:16" ht="51.75" customHeight="1" x14ac:dyDescent="0.3">
      <c r="A94" s="63" t="s">
        <v>7</v>
      </c>
      <c r="B94" s="67"/>
      <c r="C94" s="64"/>
      <c r="D94" s="69" t="s">
        <v>46</v>
      </c>
      <c r="E94" s="71" t="s">
        <v>47</v>
      </c>
      <c r="F94" s="71" t="s">
        <v>8</v>
      </c>
      <c r="G94" s="63" t="s">
        <v>62</v>
      </c>
      <c r="H94" s="64"/>
      <c r="I94" s="63" t="s">
        <v>9</v>
      </c>
      <c r="J94" s="64"/>
      <c r="K94" s="63" t="s">
        <v>61</v>
      </c>
      <c r="L94" s="64"/>
      <c r="M94" s="2"/>
      <c r="N94" s="2"/>
      <c r="O94" s="2"/>
      <c r="P94" s="2"/>
    </row>
    <row r="95" spans="1:16" ht="17.25" x14ac:dyDescent="0.3">
      <c r="A95" s="65"/>
      <c r="B95" s="68"/>
      <c r="C95" s="66"/>
      <c r="D95" s="70"/>
      <c r="E95" s="72"/>
      <c r="F95" s="72"/>
      <c r="G95" s="65"/>
      <c r="H95" s="66"/>
      <c r="I95" s="65"/>
      <c r="J95" s="66"/>
      <c r="K95" s="65"/>
      <c r="L95" s="66"/>
      <c r="M95" s="2"/>
      <c r="N95" s="2"/>
      <c r="O95" s="2"/>
      <c r="P95" s="2"/>
    </row>
    <row r="96" spans="1:16" ht="17.25" x14ac:dyDescent="0.3">
      <c r="A96" s="73">
        <v>1</v>
      </c>
      <c r="B96" s="79"/>
      <c r="C96" s="74"/>
      <c r="D96" s="25">
        <v>2</v>
      </c>
      <c r="E96" s="27">
        <v>3</v>
      </c>
      <c r="F96" s="27">
        <v>4</v>
      </c>
      <c r="G96" s="73">
        <v>5</v>
      </c>
      <c r="H96" s="74"/>
      <c r="I96" s="73">
        <v>6</v>
      </c>
      <c r="J96" s="74"/>
      <c r="K96" s="77">
        <v>7</v>
      </c>
      <c r="L96" s="78"/>
      <c r="M96" s="2"/>
      <c r="N96" s="2"/>
      <c r="O96" s="2"/>
      <c r="P96" s="2"/>
    </row>
    <row r="97" spans="1:16" ht="17.25" x14ac:dyDescent="0.3">
      <c r="A97" s="80" t="s">
        <v>159</v>
      </c>
      <c r="B97" s="81"/>
      <c r="C97" s="82"/>
      <c r="D97" s="27" t="s">
        <v>90</v>
      </c>
      <c r="E97" s="27">
        <v>20</v>
      </c>
      <c r="F97" s="27">
        <v>300</v>
      </c>
      <c r="G97" s="73">
        <f t="shared" ref="G97:G104" si="10">E97*F97</f>
        <v>6000</v>
      </c>
      <c r="H97" s="74"/>
      <c r="I97" s="73">
        <v>30</v>
      </c>
      <c r="J97" s="74"/>
      <c r="K97" s="75">
        <f t="shared" ref="K97:K104" si="11">E97*I97</f>
        <v>600</v>
      </c>
      <c r="L97" s="76"/>
      <c r="M97" s="2"/>
      <c r="N97" s="2"/>
      <c r="O97" s="2"/>
      <c r="P97" s="2"/>
    </row>
    <row r="98" spans="1:16" ht="17.25" x14ac:dyDescent="0.3">
      <c r="A98" s="80" t="s">
        <v>160</v>
      </c>
      <c r="B98" s="81"/>
      <c r="C98" s="82"/>
      <c r="D98" s="27" t="s">
        <v>90</v>
      </c>
      <c r="E98" s="27">
        <v>20</v>
      </c>
      <c r="F98" s="27">
        <v>350</v>
      </c>
      <c r="G98" s="73">
        <f t="shared" si="10"/>
        <v>7000</v>
      </c>
      <c r="H98" s="74"/>
      <c r="I98" s="73">
        <v>50</v>
      </c>
      <c r="J98" s="74"/>
      <c r="K98" s="75">
        <f t="shared" si="11"/>
        <v>1000</v>
      </c>
      <c r="L98" s="76"/>
      <c r="M98" s="2"/>
      <c r="N98" s="2"/>
      <c r="O98" s="2"/>
      <c r="P98" s="2"/>
    </row>
    <row r="99" spans="1:16" ht="17.25" x14ac:dyDescent="0.3">
      <c r="A99" s="80" t="s">
        <v>161</v>
      </c>
      <c r="B99" s="81"/>
      <c r="C99" s="82"/>
      <c r="D99" s="27" t="s">
        <v>90</v>
      </c>
      <c r="E99" s="27">
        <v>20</v>
      </c>
      <c r="F99" s="27">
        <v>600</v>
      </c>
      <c r="G99" s="73">
        <f t="shared" si="10"/>
        <v>12000</v>
      </c>
      <c r="H99" s="74"/>
      <c r="I99" s="73">
        <v>50</v>
      </c>
      <c r="J99" s="74"/>
      <c r="K99" s="75">
        <f t="shared" si="11"/>
        <v>1000</v>
      </c>
      <c r="L99" s="76"/>
      <c r="M99" s="2"/>
      <c r="N99" s="2"/>
      <c r="O99" s="2"/>
      <c r="P99" s="2"/>
    </row>
    <row r="100" spans="1:16" ht="17.25" x14ac:dyDescent="0.3">
      <c r="A100" s="80" t="s">
        <v>162</v>
      </c>
      <c r="B100" s="81"/>
      <c r="C100" s="82"/>
      <c r="D100" s="27" t="s">
        <v>90</v>
      </c>
      <c r="E100" s="27">
        <v>20</v>
      </c>
      <c r="F100" s="27">
        <v>350</v>
      </c>
      <c r="G100" s="73">
        <f t="shared" si="10"/>
        <v>7000</v>
      </c>
      <c r="H100" s="74"/>
      <c r="I100" s="73">
        <v>50</v>
      </c>
      <c r="J100" s="74"/>
      <c r="K100" s="75">
        <f t="shared" si="11"/>
        <v>1000</v>
      </c>
      <c r="L100" s="76"/>
      <c r="M100" s="2"/>
      <c r="N100" s="2"/>
      <c r="O100" s="2"/>
      <c r="P100" s="2"/>
    </row>
    <row r="101" spans="1:16" ht="17.25" x14ac:dyDescent="0.3">
      <c r="A101" s="80" t="s">
        <v>163</v>
      </c>
      <c r="B101" s="81"/>
      <c r="C101" s="82"/>
      <c r="D101" s="27" t="s">
        <v>90</v>
      </c>
      <c r="E101" s="27">
        <v>10</v>
      </c>
      <c r="F101" s="27">
        <v>1500</v>
      </c>
      <c r="G101" s="73">
        <f t="shared" si="10"/>
        <v>15000</v>
      </c>
      <c r="H101" s="74"/>
      <c r="I101" s="73">
        <v>400</v>
      </c>
      <c r="J101" s="74"/>
      <c r="K101" s="75">
        <f t="shared" si="11"/>
        <v>4000</v>
      </c>
      <c r="L101" s="76"/>
      <c r="M101" s="2"/>
      <c r="N101" s="2"/>
      <c r="O101" s="2"/>
      <c r="P101" s="2"/>
    </row>
    <row r="102" spans="1:16" ht="17.25" x14ac:dyDescent="0.3">
      <c r="A102" s="80" t="s">
        <v>164</v>
      </c>
      <c r="B102" s="81"/>
      <c r="C102" s="82"/>
      <c r="D102" s="27" t="s">
        <v>90</v>
      </c>
      <c r="E102" s="27">
        <v>10</v>
      </c>
      <c r="F102" s="27">
        <v>1500</v>
      </c>
      <c r="G102" s="73">
        <f t="shared" si="10"/>
        <v>15000</v>
      </c>
      <c r="H102" s="74"/>
      <c r="I102" s="73">
        <v>300</v>
      </c>
      <c r="J102" s="74"/>
      <c r="K102" s="75">
        <f t="shared" si="11"/>
        <v>3000</v>
      </c>
      <c r="L102" s="76"/>
      <c r="M102" s="2"/>
      <c r="N102" s="2"/>
      <c r="O102" s="2"/>
      <c r="P102" s="2"/>
    </row>
    <row r="103" spans="1:16" ht="17.25" x14ac:dyDescent="0.3">
      <c r="A103" s="80" t="s">
        <v>165</v>
      </c>
      <c r="B103" s="81"/>
      <c r="C103" s="82"/>
      <c r="D103" s="27" t="s">
        <v>90</v>
      </c>
      <c r="E103" s="27">
        <v>20</v>
      </c>
      <c r="F103" s="27">
        <v>300</v>
      </c>
      <c r="G103" s="73">
        <f t="shared" si="10"/>
        <v>6000</v>
      </c>
      <c r="H103" s="74"/>
      <c r="I103" s="73">
        <v>50</v>
      </c>
      <c r="J103" s="74"/>
      <c r="K103" s="75">
        <f t="shared" si="11"/>
        <v>1000</v>
      </c>
      <c r="L103" s="76"/>
      <c r="M103" s="2"/>
      <c r="N103" s="2"/>
      <c r="O103" s="2"/>
      <c r="P103" s="2"/>
    </row>
    <row r="104" spans="1:16" ht="17.25" x14ac:dyDescent="0.3">
      <c r="A104" s="80" t="s">
        <v>166</v>
      </c>
      <c r="B104" s="81"/>
      <c r="C104" s="82"/>
      <c r="D104" s="27" t="s">
        <v>90</v>
      </c>
      <c r="E104" s="27">
        <v>100</v>
      </c>
      <c r="F104" s="27">
        <v>250</v>
      </c>
      <c r="G104" s="73">
        <f t="shared" si="10"/>
        <v>25000</v>
      </c>
      <c r="H104" s="74"/>
      <c r="I104" s="73">
        <v>30</v>
      </c>
      <c r="J104" s="74"/>
      <c r="K104" s="75">
        <f t="shared" si="11"/>
        <v>3000</v>
      </c>
      <c r="L104" s="76"/>
      <c r="M104" s="2"/>
      <c r="N104" s="2"/>
      <c r="O104" s="2"/>
      <c r="P104" s="2"/>
    </row>
    <row r="105" spans="1:16" ht="17.25" hidden="1" x14ac:dyDescent="0.3">
      <c r="A105" s="80"/>
      <c r="B105" s="81"/>
      <c r="C105" s="82"/>
      <c r="D105" s="26"/>
      <c r="E105" s="26"/>
      <c r="F105" s="26"/>
      <c r="G105" s="73">
        <f t="shared" ref="G105:G109" si="12">E105*F105</f>
        <v>0</v>
      </c>
      <c r="H105" s="74"/>
      <c r="I105" s="73"/>
      <c r="J105" s="74"/>
      <c r="K105" s="77">
        <f t="shared" ref="K105:K109" si="13">E105*I105</f>
        <v>0</v>
      </c>
      <c r="L105" s="78"/>
      <c r="M105" s="2"/>
      <c r="N105" s="2"/>
      <c r="O105" s="2"/>
      <c r="P105" s="2"/>
    </row>
    <row r="106" spans="1:16" ht="17.25" hidden="1" x14ac:dyDescent="0.3">
      <c r="A106" s="80"/>
      <c r="B106" s="81"/>
      <c r="C106" s="82"/>
      <c r="D106" s="26"/>
      <c r="E106" s="26"/>
      <c r="F106" s="26"/>
      <c r="G106" s="73">
        <f t="shared" si="12"/>
        <v>0</v>
      </c>
      <c r="H106" s="74"/>
      <c r="I106" s="73"/>
      <c r="J106" s="74"/>
      <c r="K106" s="77">
        <f t="shared" si="13"/>
        <v>0</v>
      </c>
      <c r="L106" s="78"/>
      <c r="M106" s="2"/>
      <c r="N106" s="2"/>
      <c r="O106" s="2"/>
      <c r="P106" s="2"/>
    </row>
    <row r="107" spans="1:16" ht="17.25" hidden="1" x14ac:dyDescent="0.3">
      <c r="A107" s="80"/>
      <c r="B107" s="81"/>
      <c r="C107" s="82"/>
      <c r="D107" s="26"/>
      <c r="E107" s="26"/>
      <c r="F107" s="26"/>
      <c r="G107" s="73">
        <f t="shared" si="12"/>
        <v>0</v>
      </c>
      <c r="H107" s="74"/>
      <c r="I107" s="73"/>
      <c r="J107" s="74"/>
      <c r="K107" s="77">
        <f t="shared" si="13"/>
        <v>0</v>
      </c>
      <c r="L107" s="78"/>
      <c r="M107" s="2"/>
      <c r="N107" s="2"/>
      <c r="O107" s="2"/>
      <c r="P107" s="2"/>
    </row>
    <row r="108" spans="1:16" ht="17.25" hidden="1" x14ac:dyDescent="0.3">
      <c r="A108" s="80"/>
      <c r="B108" s="81"/>
      <c r="C108" s="82"/>
      <c r="D108" s="26"/>
      <c r="E108" s="26"/>
      <c r="F108" s="26"/>
      <c r="G108" s="73">
        <f t="shared" si="12"/>
        <v>0</v>
      </c>
      <c r="H108" s="74"/>
      <c r="I108" s="73"/>
      <c r="J108" s="74"/>
      <c r="K108" s="77">
        <f t="shared" si="13"/>
        <v>0</v>
      </c>
      <c r="L108" s="78"/>
      <c r="M108" s="2"/>
      <c r="N108" s="2"/>
      <c r="O108" s="2"/>
      <c r="P108" s="2"/>
    </row>
    <row r="109" spans="1:16" ht="17.25" hidden="1" x14ac:dyDescent="0.3">
      <c r="A109" s="80"/>
      <c r="B109" s="81"/>
      <c r="C109" s="82"/>
      <c r="D109" s="26"/>
      <c r="E109" s="26"/>
      <c r="F109" s="26"/>
      <c r="G109" s="73">
        <f t="shared" si="12"/>
        <v>0</v>
      </c>
      <c r="H109" s="74"/>
      <c r="I109" s="73"/>
      <c r="J109" s="74"/>
      <c r="K109" s="77">
        <f t="shared" si="13"/>
        <v>0</v>
      </c>
      <c r="L109" s="78"/>
      <c r="M109" s="2"/>
      <c r="N109" s="2"/>
      <c r="O109" s="2"/>
      <c r="P109" s="2"/>
    </row>
    <row r="110" spans="1:16" ht="17.25" x14ac:dyDescent="0.3">
      <c r="A110" s="80" t="s">
        <v>10</v>
      </c>
      <c r="B110" s="81"/>
      <c r="C110" s="82"/>
      <c r="D110" s="26"/>
      <c r="E110" s="27">
        <f>SUM(E97:E109)</f>
        <v>220</v>
      </c>
      <c r="F110" s="27" t="s">
        <v>11</v>
      </c>
      <c r="G110" s="73">
        <f>SUM(G97:G109)</f>
        <v>93000</v>
      </c>
      <c r="H110" s="74"/>
      <c r="I110" s="73" t="s">
        <v>11</v>
      </c>
      <c r="J110" s="74"/>
      <c r="K110" s="77">
        <f>SUM(K97:K109)</f>
        <v>14600</v>
      </c>
      <c r="L110" s="78"/>
      <c r="M110" s="2"/>
      <c r="N110" s="2"/>
      <c r="O110" s="2"/>
      <c r="P110" s="2"/>
    </row>
    <row r="111" spans="1:16" ht="17.25" x14ac:dyDescent="0.3">
      <c r="A111" s="15"/>
      <c r="B111" s="15"/>
      <c r="C111" s="15"/>
      <c r="D111" s="16"/>
      <c r="E111" s="16"/>
      <c r="F111" s="17"/>
      <c r="G111" s="17"/>
      <c r="H111" s="17"/>
      <c r="I111" s="17"/>
      <c r="J111" s="17"/>
      <c r="K111" s="18"/>
      <c r="L111" s="18"/>
      <c r="M111" s="2"/>
      <c r="N111" s="2"/>
      <c r="O111" s="2"/>
      <c r="P111" s="2"/>
    </row>
    <row r="112" spans="1:16" x14ac:dyDescent="0.25">
      <c r="A112" s="88" t="s">
        <v>121</v>
      </c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88"/>
    </row>
    <row r="113" spans="1:15" ht="18.75" customHeight="1" x14ac:dyDescent="0.3">
      <c r="A113" s="73" t="s">
        <v>12</v>
      </c>
      <c r="B113" s="79"/>
      <c r="C113" s="74"/>
      <c r="D113" s="73" t="s">
        <v>13</v>
      </c>
      <c r="E113" s="74"/>
      <c r="F113" s="111" t="s">
        <v>12</v>
      </c>
      <c r="G113" s="111"/>
      <c r="H113" s="111"/>
      <c r="I113" s="113" t="s">
        <v>13</v>
      </c>
      <c r="J113" s="114"/>
      <c r="K113" s="2"/>
      <c r="L113" s="2"/>
      <c r="M113" s="2"/>
      <c r="N113" s="2"/>
      <c r="O113" s="2"/>
    </row>
    <row r="114" spans="1:15" ht="17.25" x14ac:dyDescent="0.3">
      <c r="A114" s="80" t="s">
        <v>122</v>
      </c>
      <c r="B114" s="81"/>
      <c r="C114" s="82"/>
      <c r="D114" s="73">
        <v>15000</v>
      </c>
      <c r="E114" s="74"/>
      <c r="F114" s="80" t="s">
        <v>124</v>
      </c>
      <c r="G114" s="81"/>
      <c r="H114" s="82"/>
      <c r="I114" s="100">
        <v>3600</v>
      </c>
      <c r="J114" s="101"/>
      <c r="K114" s="2"/>
      <c r="L114" s="2"/>
      <c r="M114" s="2"/>
      <c r="N114" s="2"/>
      <c r="O114" s="2"/>
    </row>
    <row r="115" spans="1:15" ht="17.25" x14ac:dyDescent="0.3">
      <c r="A115" s="80" t="s">
        <v>15</v>
      </c>
      <c r="B115" s="81"/>
      <c r="C115" s="82"/>
      <c r="D115" s="73">
        <v>1000</v>
      </c>
      <c r="E115" s="74"/>
      <c r="F115" s="83" t="s">
        <v>14</v>
      </c>
      <c r="G115" s="83"/>
      <c r="H115" s="83"/>
      <c r="I115" s="100">
        <v>1100</v>
      </c>
      <c r="J115" s="101"/>
      <c r="K115" s="2"/>
      <c r="L115" s="2"/>
      <c r="M115" s="2"/>
      <c r="N115" s="2"/>
      <c r="O115" s="2"/>
    </row>
    <row r="116" spans="1:15" ht="17.25" x14ac:dyDescent="0.3">
      <c r="A116" s="80" t="s">
        <v>123</v>
      </c>
      <c r="B116" s="81"/>
      <c r="C116" s="82"/>
      <c r="D116" s="73">
        <v>2000</v>
      </c>
      <c r="E116" s="74"/>
      <c r="F116" s="83" t="s">
        <v>125</v>
      </c>
      <c r="G116" s="83"/>
      <c r="H116" s="83"/>
      <c r="I116" s="100">
        <f>E33*1.3</f>
        <v>0</v>
      </c>
      <c r="J116" s="101"/>
      <c r="K116" s="2"/>
      <c r="L116" s="2"/>
      <c r="M116" s="2"/>
      <c r="N116" s="2"/>
      <c r="O116" s="2"/>
    </row>
    <row r="117" spans="1:15" ht="17.25" customHeight="1" x14ac:dyDescent="0.3">
      <c r="A117" s="80"/>
      <c r="B117" s="81"/>
      <c r="C117" s="82"/>
      <c r="D117" s="73"/>
      <c r="E117" s="74"/>
      <c r="F117" s="73" t="s">
        <v>6</v>
      </c>
      <c r="G117" s="79"/>
      <c r="H117" s="74"/>
      <c r="I117" s="73">
        <f>SUM(D114:E117)+SUM(I114:J116)</f>
        <v>22700</v>
      </c>
      <c r="J117" s="74"/>
      <c r="K117" s="2"/>
      <c r="L117" s="2"/>
      <c r="M117" s="2"/>
      <c r="N117" s="2"/>
      <c r="O117" s="2"/>
    </row>
    <row r="118" spans="1:15" ht="17.25" x14ac:dyDescent="0.3">
      <c r="A118" s="3"/>
      <c r="B118" s="3"/>
      <c r="C118" s="3"/>
      <c r="D118" s="7"/>
      <c r="E118" s="7"/>
      <c r="F118" s="7"/>
      <c r="G118" s="7"/>
      <c r="H118" s="2"/>
      <c r="I118" s="2"/>
      <c r="J118" s="2"/>
      <c r="K118" s="2"/>
      <c r="L118" s="2"/>
    </row>
    <row r="119" spans="1:15" ht="18.75" x14ac:dyDescent="0.25">
      <c r="A119" s="93" t="s">
        <v>33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</row>
    <row r="120" spans="1:15" ht="16.5" x14ac:dyDescent="0.25">
      <c r="A120" s="91"/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L120" s="91"/>
    </row>
    <row r="121" spans="1:15" ht="16.5" x14ac:dyDescent="0.25">
      <c r="A121" s="3" t="s">
        <v>16</v>
      </c>
      <c r="B121" s="44" t="s">
        <v>72</v>
      </c>
      <c r="C121" s="44" t="s">
        <v>73</v>
      </c>
      <c r="D121" s="44" t="s">
        <v>74</v>
      </c>
      <c r="E121" s="44" t="s">
        <v>75</v>
      </c>
      <c r="F121" s="44" t="s">
        <v>76</v>
      </c>
      <c r="G121" s="44" t="s">
        <v>77</v>
      </c>
      <c r="H121" s="44" t="s">
        <v>78</v>
      </c>
      <c r="I121" s="44" t="s">
        <v>67</v>
      </c>
      <c r="J121" s="44" t="s">
        <v>68</v>
      </c>
      <c r="K121" s="44" t="s">
        <v>69</v>
      </c>
      <c r="L121" s="44" t="s">
        <v>70</v>
      </c>
      <c r="M121" s="44" t="s">
        <v>71</v>
      </c>
      <c r="N121" s="29"/>
    </row>
    <row r="122" spans="1:15" ht="17.25" x14ac:dyDescent="0.25">
      <c r="A122" s="3" t="s">
        <v>17</v>
      </c>
      <c r="B122" s="12">
        <v>0.5</v>
      </c>
      <c r="C122" s="12">
        <v>0.8</v>
      </c>
      <c r="D122" s="12">
        <v>1</v>
      </c>
      <c r="E122" s="12">
        <v>1</v>
      </c>
      <c r="F122" s="12">
        <v>1</v>
      </c>
      <c r="G122" s="12">
        <v>1</v>
      </c>
      <c r="H122" s="12">
        <v>1</v>
      </c>
      <c r="I122" s="12">
        <v>1</v>
      </c>
      <c r="J122" s="12">
        <v>1</v>
      </c>
      <c r="K122" s="12">
        <v>1</v>
      </c>
      <c r="L122" s="12">
        <v>1</v>
      </c>
      <c r="M122" s="12">
        <v>1</v>
      </c>
      <c r="N122" s="29"/>
    </row>
    <row r="123" spans="1:15" ht="48" customHeight="1" x14ac:dyDescent="0.25">
      <c r="A123" s="23" t="s">
        <v>18</v>
      </c>
      <c r="B123" s="23" t="s">
        <v>35</v>
      </c>
      <c r="C123" s="23" t="s">
        <v>36</v>
      </c>
      <c r="D123" s="23" t="s">
        <v>37</v>
      </c>
      <c r="E123" s="23" t="s">
        <v>44</v>
      </c>
      <c r="F123" s="23" t="s">
        <v>38</v>
      </c>
      <c r="G123" s="23" t="s">
        <v>39</v>
      </c>
      <c r="H123" s="23" t="s">
        <v>40</v>
      </c>
      <c r="I123" s="23" t="s">
        <v>41</v>
      </c>
      <c r="J123" s="23" t="s">
        <v>42</v>
      </c>
      <c r="K123" s="23" t="s">
        <v>45</v>
      </c>
      <c r="L123" s="23" t="s">
        <v>43</v>
      </c>
      <c r="M123" s="23" t="s">
        <v>63</v>
      </c>
      <c r="N123" s="23" t="s">
        <v>6</v>
      </c>
    </row>
    <row r="124" spans="1:15" x14ac:dyDescent="0.25">
      <c r="A124" s="48" t="s">
        <v>19</v>
      </c>
      <c r="B124" s="21">
        <f t="shared" ref="B124:M124" si="14">$G110*B122</f>
        <v>46500</v>
      </c>
      <c r="C124" s="21">
        <f t="shared" si="14"/>
        <v>74400</v>
      </c>
      <c r="D124" s="21">
        <f t="shared" si="14"/>
        <v>93000</v>
      </c>
      <c r="E124" s="21">
        <f t="shared" si="14"/>
        <v>93000</v>
      </c>
      <c r="F124" s="21">
        <f t="shared" si="14"/>
        <v>93000</v>
      </c>
      <c r="G124" s="21">
        <f t="shared" si="14"/>
        <v>93000</v>
      </c>
      <c r="H124" s="21">
        <f t="shared" si="14"/>
        <v>93000</v>
      </c>
      <c r="I124" s="21">
        <f t="shared" si="14"/>
        <v>93000</v>
      </c>
      <c r="J124" s="21">
        <f t="shared" si="14"/>
        <v>93000</v>
      </c>
      <c r="K124" s="21">
        <f t="shared" si="14"/>
        <v>93000</v>
      </c>
      <c r="L124" s="21">
        <f t="shared" si="14"/>
        <v>93000</v>
      </c>
      <c r="M124" s="21">
        <f t="shared" si="14"/>
        <v>93000</v>
      </c>
      <c r="N124" s="30">
        <f>SUM(B124:M124)</f>
        <v>1050900</v>
      </c>
    </row>
    <row r="125" spans="1:15" x14ac:dyDescent="0.25">
      <c r="A125" s="48" t="s">
        <v>20</v>
      </c>
      <c r="B125" s="21">
        <f>SUM(B126:B138)</f>
        <v>33300</v>
      </c>
      <c r="C125" s="21">
        <f t="shared" ref="C125:M125" si="15">SUM(C126:C138)</f>
        <v>36760</v>
      </c>
      <c r="D125" s="21">
        <f t="shared" si="15"/>
        <v>40400</v>
      </c>
      <c r="E125" s="21">
        <f t="shared" si="15"/>
        <v>40400</v>
      </c>
      <c r="F125" s="21">
        <f t="shared" si="15"/>
        <v>40400</v>
      </c>
      <c r="G125" s="21">
        <f t="shared" si="15"/>
        <v>40400</v>
      </c>
      <c r="H125" s="21">
        <f t="shared" si="15"/>
        <v>40400</v>
      </c>
      <c r="I125" s="21">
        <f t="shared" si="15"/>
        <v>40400</v>
      </c>
      <c r="J125" s="21">
        <f t="shared" si="15"/>
        <v>40400</v>
      </c>
      <c r="K125" s="21">
        <f t="shared" si="15"/>
        <v>40400</v>
      </c>
      <c r="L125" s="21">
        <f t="shared" si="15"/>
        <v>40400</v>
      </c>
      <c r="M125" s="21">
        <f t="shared" si="15"/>
        <v>40400</v>
      </c>
      <c r="N125" s="30">
        <f t="shared" ref="N125:N142" si="16">SUM(B125:M125)</f>
        <v>474060</v>
      </c>
    </row>
    <row r="126" spans="1:15" x14ac:dyDescent="0.25">
      <c r="A126" s="49" t="s">
        <v>79</v>
      </c>
      <c r="B126" s="21">
        <f>$K110*B122</f>
        <v>7300</v>
      </c>
      <c r="C126" s="21">
        <f t="shared" ref="C126:M126" si="17">$K110*C122</f>
        <v>11680</v>
      </c>
      <c r="D126" s="21">
        <f t="shared" si="17"/>
        <v>14600</v>
      </c>
      <c r="E126" s="21">
        <f t="shared" si="17"/>
        <v>14600</v>
      </c>
      <c r="F126" s="21">
        <f t="shared" si="17"/>
        <v>14600</v>
      </c>
      <c r="G126" s="21">
        <f t="shared" si="17"/>
        <v>14600</v>
      </c>
      <c r="H126" s="21">
        <f t="shared" si="17"/>
        <v>14600</v>
      </c>
      <c r="I126" s="21">
        <f t="shared" si="17"/>
        <v>14600</v>
      </c>
      <c r="J126" s="21">
        <f t="shared" si="17"/>
        <v>14600</v>
      </c>
      <c r="K126" s="21">
        <f t="shared" si="17"/>
        <v>14600</v>
      </c>
      <c r="L126" s="21">
        <f t="shared" si="17"/>
        <v>14600</v>
      </c>
      <c r="M126" s="21">
        <f t="shared" si="17"/>
        <v>14600</v>
      </c>
      <c r="N126" s="30">
        <f t="shared" ref="N126" si="18">SUM(B126:M126)</f>
        <v>164980</v>
      </c>
    </row>
    <row r="127" spans="1:15" x14ac:dyDescent="0.25">
      <c r="A127" s="49" t="str">
        <f>A114</f>
        <v>Аренда помещения</v>
      </c>
      <c r="B127" s="21">
        <f>$D114</f>
        <v>15000</v>
      </c>
      <c r="C127" s="21">
        <f t="shared" ref="C127:M127" si="19">$D114</f>
        <v>15000</v>
      </c>
      <c r="D127" s="21">
        <f t="shared" si="19"/>
        <v>15000</v>
      </c>
      <c r="E127" s="21">
        <f t="shared" si="19"/>
        <v>15000</v>
      </c>
      <c r="F127" s="21">
        <f t="shared" si="19"/>
        <v>15000</v>
      </c>
      <c r="G127" s="21">
        <f t="shared" si="19"/>
        <v>15000</v>
      </c>
      <c r="H127" s="21">
        <f t="shared" si="19"/>
        <v>15000</v>
      </c>
      <c r="I127" s="21">
        <f t="shared" si="19"/>
        <v>15000</v>
      </c>
      <c r="J127" s="21">
        <f t="shared" si="19"/>
        <v>15000</v>
      </c>
      <c r="K127" s="21">
        <f t="shared" si="19"/>
        <v>15000</v>
      </c>
      <c r="L127" s="21">
        <f t="shared" si="19"/>
        <v>15000</v>
      </c>
      <c r="M127" s="21">
        <f t="shared" si="19"/>
        <v>15000</v>
      </c>
      <c r="N127" s="30">
        <f t="shared" si="16"/>
        <v>180000</v>
      </c>
    </row>
    <row r="128" spans="1:15" ht="16.5" customHeight="1" x14ac:dyDescent="0.25">
      <c r="A128" s="49" t="str">
        <f>A115</f>
        <v>Транспортные расходы</v>
      </c>
      <c r="B128" s="21">
        <f t="shared" ref="B128:M130" si="20">$D115</f>
        <v>1000</v>
      </c>
      <c r="C128" s="21">
        <f t="shared" si="20"/>
        <v>1000</v>
      </c>
      <c r="D128" s="21">
        <f t="shared" si="20"/>
        <v>1000</v>
      </c>
      <c r="E128" s="21">
        <f t="shared" si="20"/>
        <v>1000</v>
      </c>
      <c r="F128" s="21">
        <f t="shared" si="20"/>
        <v>1000</v>
      </c>
      <c r="G128" s="21">
        <f t="shared" si="20"/>
        <v>1000</v>
      </c>
      <c r="H128" s="21">
        <f t="shared" si="20"/>
        <v>1000</v>
      </c>
      <c r="I128" s="21">
        <f t="shared" si="20"/>
        <v>1000</v>
      </c>
      <c r="J128" s="21">
        <f t="shared" si="20"/>
        <v>1000</v>
      </c>
      <c r="K128" s="21">
        <f t="shared" si="20"/>
        <v>1000</v>
      </c>
      <c r="L128" s="21">
        <f t="shared" si="20"/>
        <v>1000</v>
      </c>
      <c r="M128" s="21">
        <f t="shared" si="20"/>
        <v>1000</v>
      </c>
      <c r="N128" s="30">
        <f t="shared" ref="N128:N130" si="21">SUM(B128:M128)</f>
        <v>12000</v>
      </c>
    </row>
    <row r="129" spans="1:14" ht="19.5" hidden="1" customHeight="1" x14ac:dyDescent="0.25">
      <c r="A129" s="49" t="str">
        <f>A112</f>
        <v>Ежемесячные затраты:</v>
      </c>
      <c r="B129" s="21">
        <f t="shared" si="20"/>
        <v>2000</v>
      </c>
      <c r="C129" s="21">
        <f t="shared" ref="C129:M129" si="22">$D112</f>
        <v>0</v>
      </c>
      <c r="D129" s="21">
        <f t="shared" si="22"/>
        <v>0</v>
      </c>
      <c r="E129" s="21">
        <f t="shared" si="22"/>
        <v>0</v>
      </c>
      <c r="F129" s="21">
        <f t="shared" si="22"/>
        <v>0</v>
      </c>
      <c r="G129" s="21">
        <f t="shared" si="22"/>
        <v>0</v>
      </c>
      <c r="H129" s="21">
        <f t="shared" si="22"/>
        <v>0</v>
      </c>
      <c r="I129" s="21">
        <f t="shared" si="22"/>
        <v>0</v>
      </c>
      <c r="J129" s="21">
        <f t="shared" si="22"/>
        <v>0</v>
      </c>
      <c r="K129" s="21">
        <f t="shared" si="22"/>
        <v>0</v>
      </c>
      <c r="L129" s="21">
        <f t="shared" si="22"/>
        <v>0</v>
      </c>
      <c r="M129" s="21">
        <f t="shared" si="22"/>
        <v>0</v>
      </c>
      <c r="N129" s="30">
        <f t="shared" si="21"/>
        <v>2000</v>
      </c>
    </row>
    <row r="130" spans="1:14" ht="25.5" hidden="1" x14ac:dyDescent="0.25">
      <c r="A130" s="49" t="str">
        <f>A113</f>
        <v>Наименование</v>
      </c>
      <c r="B130" s="21">
        <f t="shared" si="20"/>
        <v>0</v>
      </c>
      <c r="C130" s="21" t="str">
        <f t="shared" ref="C130:M130" si="23">$D113</f>
        <v>Руб./мес.</v>
      </c>
      <c r="D130" s="21" t="str">
        <f t="shared" si="23"/>
        <v>Руб./мес.</v>
      </c>
      <c r="E130" s="21" t="str">
        <f t="shared" si="23"/>
        <v>Руб./мес.</v>
      </c>
      <c r="F130" s="21" t="str">
        <f t="shared" si="23"/>
        <v>Руб./мес.</v>
      </c>
      <c r="G130" s="21" t="str">
        <f t="shared" si="23"/>
        <v>Руб./мес.</v>
      </c>
      <c r="H130" s="21" t="str">
        <f t="shared" si="23"/>
        <v>Руб./мес.</v>
      </c>
      <c r="I130" s="21" t="str">
        <f t="shared" si="23"/>
        <v>Руб./мес.</v>
      </c>
      <c r="J130" s="21" t="str">
        <f t="shared" si="23"/>
        <v>Руб./мес.</v>
      </c>
      <c r="K130" s="21" t="str">
        <f t="shared" si="23"/>
        <v>Руб./мес.</v>
      </c>
      <c r="L130" s="21" t="str">
        <f t="shared" si="23"/>
        <v>Руб./мес.</v>
      </c>
      <c r="M130" s="21" t="str">
        <f t="shared" si="23"/>
        <v>Руб./мес.</v>
      </c>
      <c r="N130" s="30">
        <f t="shared" si="21"/>
        <v>0</v>
      </c>
    </row>
    <row r="131" spans="1:14" ht="15.75" customHeight="1" x14ac:dyDescent="0.25">
      <c r="A131" s="49" t="str">
        <f>A116</f>
        <v>Банковское обслуживание</v>
      </c>
      <c r="B131" s="21">
        <f>$D116</f>
        <v>2000</v>
      </c>
      <c r="C131" s="21">
        <f t="shared" ref="C131:M131" si="24">$D116</f>
        <v>2000</v>
      </c>
      <c r="D131" s="21">
        <f t="shared" si="24"/>
        <v>2000</v>
      </c>
      <c r="E131" s="21">
        <f t="shared" si="24"/>
        <v>2000</v>
      </c>
      <c r="F131" s="21">
        <f t="shared" si="24"/>
        <v>2000</v>
      </c>
      <c r="G131" s="21">
        <f t="shared" si="24"/>
        <v>2000</v>
      </c>
      <c r="H131" s="21">
        <f t="shared" si="24"/>
        <v>2000</v>
      </c>
      <c r="I131" s="21">
        <f t="shared" si="24"/>
        <v>2000</v>
      </c>
      <c r="J131" s="21">
        <f t="shared" si="24"/>
        <v>2000</v>
      </c>
      <c r="K131" s="21">
        <f t="shared" si="24"/>
        <v>2000</v>
      </c>
      <c r="L131" s="21">
        <f t="shared" si="24"/>
        <v>2000</v>
      </c>
      <c r="M131" s="21">
        <f t="shared" si="24"/>
        <v>2000</v>
      </c>
      <c r="N131" s="30">
        <f t="shared" si="16"/>
        <v>24000</v>
      </c>
    </row>
    <row r="132" spans="1:14" ht="19.5" hidden="1" customHeight="1" x14ac:dyDescent="0.25">
      <c r="A132" s="49" t="str">
        <f>A116</f>
        <v>Банковское обслуживание</v>
      </c>
      <c r="B132" s="21">
        <f t="shared" ref="B132:M132" si="25">$D116</f>
        <v>2000</v>
      </c>
      <c r="C132" s="21">
        <f t="shared" si="25"/>
        <v>2000</v>
      </c>
      <c r="D132" s="21">
        <f t="shared" si="25"/>
        <v>2000</v>
      </c>
      <c r="E132" s="21">
        <f t="shared" si="25"/>
        <v>2000</v>
      </c>
      <c r="F132" s="21">
        <f t="shared" si="25"/>
        <v>2000</v>
      </c>
      <c r="G132" s="21">
        <f t="shared" si="25"/>
        <v>2000</v>
      </c>
      <c r="H132" s="21">
        <f t="shared" si="25"/>
        <v>2000</v>
      </c>
      <c r="I132" s="21">
        <f t="shared" si="25"/>
        <v>2000</v>
      </c>
      <c r="J132" s="21">
        <f t="shared" si="25"/>
        <v>2000</v>
      </c>
      <c r="K132" s="21">
        <f t="shared" si="25"/>
        <v>2000</v>
      </c>
      <c r="L132" s="21">
        <f t="shared" si="25"/>
        <v>2000</v>
      </c>
      <c r="M132" s="21">
        <f t="shared" si="25"/>
        <v>2000</v>
      </c>
      <c r="N132" s="30">
        <f t="shared" si="16"/>
        <v>24000</v>
      </c>
    </row>
    <row r="133" spans="1:14" hidden="1" x14ac:dyDescent="0.25">
      <c r="A133" s="49">
        <f>A117</f>
        <v>0</v>
      </c>
      <c r="B133" s="21">
        <f t="shared" ref="B133:M133" si="26">$D117</f>
        <v>0</v>
      </c>
      <c r="C133" s="21">
        <f t="shared" si="26"/>
        <v>0</v>
      </c>
      <c r="D133" s="21">
        <f t="shared" si="26"/>
        <v>0</v>
      </c>
      <c r="E133" s="21">
        <f t="shared" si="26"/>
        <v>0</v>
      </c>
      <c r="F133" s="21">
        <f t="shared" si="26"/>
        <v>0</v>
      </c>
      <c r="G133" s="21">
        <f t="shared" si="26"/>
        <v>0</v>
      </c>
      <c r="H133" s="21">
        <f t="shared" si="26"/>
        <v>0</v>
      </c>
      <c r="I133" s="21">
        <f t="shared" si="26"/>
        <v>0</v>
      </c>
      <c r="J133" s="21">
        <f t="shared" si="26"/>
        <v>0</v>
      </c>
      <c r="K133" s="21">
        <f t="shared" si="26"/>
        <v>0</v>
      </c>
      <c r="L133" s="21">
        <f t="shared" si="26"/>
        <v>0</v>
      </c>
      <c r="M133" s="21">
        <f t="shared" si="26"/>
        <v>0</v>
      </c>
      <c r="N133" s="30">
        <f t="shared" si="16"/>
        <v>0</v>
      </c>
    </row>
    <row r="134" spans="1:14" ht="14.25" customHeight="1" x14ac:dyDescent="0.25">
      <c r="A134" s="49" t="str">
        <f>F114</f>
        <v>Коммунальные платежи</v>
      </c>
      <c r="B134" s="21">
        <f>$I114*B122</f>
        <v>1800</v>
      </c>
      <c r="C134" s="21">
        <f t="shared" ref="C134:M134" si="27">$I114*C122</f>
        <v>2880</v>
      </c>
      <c r="D134" s="21">
        <f t="shared" si="27"/>
        <v>3600</v>
      </c>
      <c r="E134" s="21">
        <f t="shared" si="27"/>
        <v>3600</v>
      </c>
      <c r="F134" s="21">
        <f t="shared" si="27"/>
        <v>3600</v>
      </c>
      <c r="G134" s="21">
        <f t="shared" si="27"/>
        <v>3600</v>
      </c>
      <c r="H134" s="21">
        <f t="shared" si="27"/>
        <v>3600</v>
      </c>
      <c r="I134" s="21">
        <f t="shared" si="27"/>
        <v>3600</v>
      </c>
      <c r="J134" s="21">
        <f t="shared" si="27"/>
        <v>3600</v>
      </c>
      <c r="K134" s="21">
        <f t="shared" si="27"/>
        <v>3600</v>
      </c>
      <c r="L134" s="21">
        <f t="shared" si="27"/>
        <v>3600</v>
      </c>
      <c r="M134" s="21">
        <f t="shared" si="27"/>
        <v>3600</v>
      </c>
      <c r="N134" s="30">
        <f t="shared" si="16"/>
        <v>40680</v>
      </c>
    </row>
    <row r="135" spans="1:14" ht="15" customHeight="1" x14ac:dyDescent="0.25">
      <c r="A135" s="49" t="str">
        <f>F115</f>
        <v>Реклама</v>
      </c>
      <c r="B135" s="21">
        <f t="shared" ref="B135:M136" si="28">$I115</f>
        <v>1100</v>
      </c>
      <c r="C135" s="21">
        <f t="shared" si="28"/>
        <v>1100</v>
      </c>
      <c r="D135" s="21">
        <f t="shared" si="28"/>
        <v>1100</v>
      </c>
      <c r="E135" s="21">
        <f t="shared" si="28"/>
        <v>1100</v>
      </c>
      <c r="F135" s="21">
        <f t="shared" si="28"/>
        <v>1100</v>
      </c>
      <c r="G135" s="21">
        <f t="shared" si="28"/>
        <v>1100</v>
      </c>
      <c r="H135" s="21">
        <f t="shared" si="28"/>
        <v>1100</v>
      </c>
      <c r="I135" s="21">
        <f t="shared" si="28"/>
        <v>1100</v>
      </c>
      <c r="J135" s="21">
        <f t="shared" si="28"/>
        <v>1100</v>
      </c>
      <c r="K135" s="21">
        <f t="shared" si="28"/>
        <v>1100</v>
      </c>
      <c r="L135" s="21">
        <f t="shared" si="28"/>
        <v>1100</v>
      </c>
      <c r="M135" s="21">
        <f t="shared" si="28"/>
        <v>1100</v>
      </c>
      <c r="N135" s="30">
        <f t="shared" ref="N135" si="29">SUM(B135:M135)</f>
        <v>13200</v>
      </c>
    </row>
    <row r="136" spans="1:14" x14ac:dyDescent="0.25">
      <c r="A136" s="49" t="str">
        <f>F116</f>
        <v>ФОТ</v>
      </c>
      <c r="B136" s="21">
        <f t="shared" si="28"/>
        <v>0</v>
      </c>
      <c r="C136" s="21">
        <f t="shared" si="28"/>
        <v>0</v>
      </c>
      <c r="D136" s="21">
        <f t="shared" si="28"/>
        <v>0</v>
      </c>
      <c r="E136" s="21">
        <f t="shared" si="28"/>
        <v>0</v>
      </c>
      <c r="F136" s="21">
        <f t="shared" si="28"/>
        <v>0</v>
      </c>
      <c r="G136" s="21">
        <f t="shared" si="28"/>
        <v>0</v>
      </c>
      <c r="H136" s="21">
        <f t="shared" si="28"/>
        <v>0</v>
      </c>
      <c r="I136" s="21">
        <f t="shared" si="28"/>
        <v>0</v>
      </c>
      <c r="J136" s="21">
        <f t="shared" si="28"/>
        <v>0</v>
      </c>
      <c r="K136" s="21">
        <f t="shared" si="28"/>
        <v>0</v>
      </c>
      <c r="L136" s="21">
        <f t="shared" si="28"/>
        <v>0</v>
      </c>
      <c r="M136" s="21">
        <f t="shared" si="28"/>
        <v>0</v>
      </c>
      <c r="N136" s="30">
        <f t="shared" si="16"/>
        <v>0</v>
      </c>
    </row>
    <row r="137" spans="1:14" hidden="1" x14ac:dyDescent="0.25">
      <c r="A137" s="49" t="str">
        <f>F115</f>
        <v>Реклама</v>
      </c>
      <c r="B137" s="21">
        <f t="shared" ref="B137:M137" si="30">$I115</f>
        <v>1100</v>
      </c>
      <c r="C137" s="21">
        <f t="shared" si="30"/>
        <v>1100</v>
      </c>
      <c r="D137" s="21">
        <f t="shared" si="30"/>
        <v>1100</v>
      </c>
      <c r="E137" s="21">
        <f t="shared" si="30"/>
        <v>1100</v>
      </c>
      <c r="F137" s="21">
        <f t="shared" si="30"/>
        <v>1100</v>
      </c>
      <c r="G137" s="21">
        <f t="shared" si="30"/>
        <v>1100</v>
      </c>
      <c r="H137" s="21">
        <f t="shared" si="30"/>
        <v>1100</v>
      </c>
      <c r="I137" s="21">
        <f t="shared" si="30"/>
        <v>1100</v>
      </c>
      <c r="J137" s="21">
        <f t="shared" si="30"/>
        <v>1100</v>
      </c>
      <c r="K137" s="21">
        <f t="shared" si="30"/>
        <v>1100</v>
      </c>
      <c r="L137" s="21">
        <f t="shared" si="30"/>
        <v>1100</v>
      </c>
      <c r="M137" s="21">
        <f t="shared" si="30"/>
        <v>1100</v>
      </c>
      <c r="N137" s="30">
        <f t="shared" si="16"/>
        <v>13200</v>
      </c>
    </row>
    <row r="138" spans="1:14" hidden="1" x14ac:dyDescent="0.25">
      <c r="A138" s="49" t="str">
        <f>F116</f>
        <v>ФОТ</v>
      </c>
      <c r="B138" s="21">
        <f t="shared" ref="B138:M138" si="31">$I116</f>
        <v>0</v>
      </c>
      <c r="C138" s="21">
        <f t="shared" si="31"/>
        <v>0</v>
      </c>
      <c r="D138" s="21">
        <f t="shared" si="31"/>
        <v>0</v>
      </c>
      <c r="E138" s="21">
        <f t="shared" si="31"/>
        <v>0</v>
      </c>
      <c r="F138" s="21">
        <f t="shared" si="31"/>
        <v>0</v>
      </c>
      <c r="G138" s="21">
        <f t="shared" si="31"/>
        <v>0</v>
      </c>
      <c r="H138" s="21">
        <f t="shared" si="31"/>
        <v>0</v>
      </c>
      <c r="I138" s="21">
        <f t="shared" si="31"/>
        <v>0</v>
      </c>
      <c r="J138" s="21">
        <f t="shared" si="31"/>
        <v>0</v>
      </c>
      <c r="K138" s="21">
        <f t="shared" si="31"/>
        <v>0</v>
      </c>
      <c r="L138" s="21">
        <f t="shared" si="31"/>
        <v>0</v>
      </c>
      <c r="M138" s="21">
        <f t="shared" si="31"/>
        <v>0</v>
      </c>
      <c r="N138" s="30">
        <f t="shared" si="16"/>
        <v>0</v>
      </c>
    </row>
    <row r="139" spans="1:14" x14ac:dyDescent="0.25">
      <c r="A139" s="48" t="s">
        <v>21</v>
      </c>
      <c r="B139" s="21">
        <f t="shared" ref="B139:M139" si="32">SUM(B140:B141)</f>
        <v>1860</v>
      </c>
      <c r="C139" s="21">
        <f t="shared" si="32"/>
        <v>2976</v>
      </c>
      <c r="D139" s="21">
        <f t="shared" si="32"/>
        <v>3720</v>
      </c>
      <c r="E139" s="21">
        <f t="shared" si="32"/>
        <v>3720</v>
      </c>
      <c r="F139" s="21">
        <f t="shared" si="32"/>
        <v>3720</v>
      </c>
      <c r="G139" s="21">
        <f t="shared" si="32"/>
        <v>3720</v>
      </c>
      <c r="H139" s="21">
        <f t="shared" si="32"/>
        <v>3720</v>
      </c>
      <c r="I139" s="21">
        <f t="shared" si="32"/>
        <v>3720</v>
      </c>
      <c r="J139" s="21">
        <f t="shared" si="32"/>
        <v>3720</v>
      </c>
      <c r="K139" s="21">
        <f t="shared" si="32"/>
        <v>3720</v>
      </c>
      <c r="L139" s="21">
        <f t="shared" si="32"/>
        <v>3720</v>
      </c>
      <c r="M139" s="21">
        <f t="shared" si="32"/>
        <v>3720</v>
      </c>
      <c r="N139" s="30">
        <f t="shared" si="16"/>
        <v>42036</v>
      </c>
    </row>
    <row r="140" spans="1:14" x14ac:dyDescent="0.25">
      <c r="A140" s="49" t="s">
        <v>66</v>
      </c>
      <c r="B140" s="21">
        <f t="shared" ref="B140:M140" si="33">B124*0.04</f>
        <v>1860</v>
      </c>
      <c r="C140" s="21">
        <f t="shared" si="33"/>
        <v>2976</v>
      </c>
      <c r="D140" s="21">
        <f t="shared" si="33"/>
        <v>3720</v>
      </c>
      <c r="E140" s="21">
        <f t="shared" si="33"/>
        <v>3720</v>
      </c>
      <c r="F140" s="21">
        <f t="shared" si="33"/>
        <v>3720</v>
      </c>
      <c r="G140" s="21">
        <f t="shared" si="33"/>
        <v>3720</v>
      </c>
      <c r="H140" s="21">
        <f t="shared" si="33"/>
        <v>3720</v>
      </c>
      <c r="I140" s="21">
        <f t="shared" si="33"/>
        <v>3720</v>
      </c>
      <c r="J140" s="21">
        <f t="shared" si="33"/>
        <v>3720</v>
      </c>
      <c r="K140" s="21">
        <f t="shared" si="33"/>
        <v>3720</v>
      </c>
      <c r="L140" s="21">
        <f t="shared" si="33"/>
        <v>3720</v>
      </c>
      <c r="M140" s="21">
        <f t="shared" si="33"/>
        <v>3720</v>
      </c>
      <c r="N140" s="30">
        <f t="shared" si="16"/>
        <v>42036</v>
      </c>
    </row>
    <row r="141" spans="1:14" hidden="1" x14ac:dyDescent="0.25">
      <c r="A141" s="49" t="s">
        <v>48</v>
      </c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30"/>
      <c r="N141" s="30">
        <f t="shared" si="16"/>
        <v>0</v>
      </c>
    </row>
    <row r="142" spans="1:14" x14ac:dyDescent="0.25">
      <c r="A142" s="48" t="s">
        <v>22</v>
      </c>
      <c r="B142" s="21">
        <f t="shared" ref="B142:M142" si="34">B124-B125-B139</f>
        <v>11340</v>
      </c>
      <c r="C142" s="21">
        <f t="shared" si="34"/>
        <v>34664</v>
      </c>
      <c r="D142" s="21">
        <f t="shared" si="34"/>
        <v>48880</v>
      </c>
      <c r="E142" s="21">
        <f t="shared" si="34"/>
        <v>48880</v>
      </c>
      <c r="F142" s="21">
        <f t="shared" si="34"/>
        <v>48880</v>
      </c>
      <c r="G142" s="21">
        <f t="shared" si="34"/>
        <v>48880</v>
      </c>
      <c r="H142" s="21">
        <f t="shared" si="34"/>
        <v>48880</v>
      </c>
      <c r="I142" s="21">
        <f t="shared" si="34"/>
        <v>48880</v>
      </c>
      <c r="J142" s="21">
        <f t="shared" si="34"/>
        <v>48880</v>
      </c>
      <c r="K142" s="21">
        <f t="shared" si="34"/>
        <v>48880</v>
      </c>
      <c r="L142" s="21">
        <f t="shared" si="34"/>
        <v>48880</v>
      </c>
      <c r="M142" s="21">
        <f t="shared" si="34"/>
        <v>48880</v>
      </c>
      <c r="N142" s="30">
        <f t="shared" si="16"/>
        <v>534804</v>
      </c>
    </row>
    <row r="143" spans="1:14" ht="29.25" customHeight="1" x14ac:dyDescent="0.25">
      <c r="A143" s="50">
        <f>-E69</f>
        <v>-350000</v>
      </c>
      <c r="B143" s="22">
        <f>A143+B142</f>
        <v>-338660</v>
      </c>
      <c r="C143" s="22">
        <f t="shared" ref="C143:M143" si="35">B143+C142</f>
        <v>-303996</v>
      </c>
      <c r="D143" s="22">
        <f t="shared" si="35"/>
        <v>-255116</v>
      </c>
      <c r="E143" s="22">
        <f t="shared" si="35"/>
        <v>-206236</v>
      </c>
      <c r="F143" s="22">
        <f t="shared" si="35"/>
        <v>-157356</v>
      </c>
      <c r="G143" s="22">
        <f t="shared" si="35"/>
        <v>-108476</v>
      </c>
      <c r="H143" s="22">
        <f t="shared" si="35"/>
        <v>-59596</v>
      </c>
      <c r="I143" s="22">
        <f t="shared" si="35"/>
        <v>-10716</v>
      </c>
      <c r="J143" s="22">
        <f t="shared" si="35"/>
        <v>38164</v>
      </c>
      <c r="K143" s="22">
        <f t="shared" si="35"/>
        <v>87044</v>
      </c>
      <c r="L143" s="22">
        <f t="shared" si="35"/>
        <v>135924</v>
      </c>
      <c r="M143" s="22">
        <f t="shared" si="35"/>
        <v>184804</v>
      </c>
      <c r="N143" s="30"/>
    </row>
    <row r="145" spans="1:14" ht="16.5" x14ac:dyDescent="0.25">
      <c r="A145" s="13" t="s">
        <v>23</v>
      </c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4"/>
      <c r="N145" s="14"/>
    </row>
    <row r="146" spans="1:14" ht="31.5" customHeight="1" x14ac:dyDescent="0.25">
      <c r="A146" s="21" t="s">
        <v>24</v>
      </c>
      <c r="B146" s="103" t="s">
        <v>34</v>
      </c>
      <c r="C146" s="104"/>
      <c r="D146" s="84" t="s">
        <v>25</v>
      </c>
      <c r="E146" s="84"/>
      <c r="F146" s="31"/>
      <c r="G146" s="84" t="s">
        <v>57</v>
      </c>
      <c r="H146" s="84"/>
      <c r="I146" s="84"/>
      <c r="J146" s="84"/>
      <c r="K146" s="84"/>
      <c r="L146" s="32" t="s">
        <v>58</v>
      </c>
      <c r="M146" s="84" t="s">
        <v>60</v>
      </c>
      <c r="N146" s="84"/>
    </row>
    <row r="147" spans="1:14" ht="18" customHeight="1" x14ac:dyDescent="0.25">
      <c r="A147" s="33" t="s">
        <v>26</v>
      </c>
      <c r="B147" s="89">
        <f>D147/12</f>
        <v>87575</v>
      </c>
      <c r="C147" s="90"/>
      <c r="D147" s="86">
        <f>N124</f>
        <v>1050900</v>
      </c>
      <c r="E147" s="87"/>
      <c r="F147" s="31"/>
      <c r="G147" s="102" t="s">
        <v>49</v>
      </c>
      <c r="H147" s="102"/>
      <c r="I147" s="102"/>
      <c r="J147" s="102"/>
      <c r="K147" s="102"/>
      <c r="L147" s="21" t="s">
        <v>54</v>
      </c>
      <c r="M147" s="84">
        <f>E69</f>
        <v>350000</v>
      </c>
      <c r="N147" s="84"/>
    </row>
    <row r="148" spans="1:14" x14ac:dyDescent="0.25">
      <c r="A148" s="33" t="s">
        <v>27</v>
      </c>
      <c r="B148" s="89">
        <f>D148/12</f>
        <v>13748.333333333334</v>
      </c>
      <c r="C148" s="90"/>
      <c r="D148" s="86">
        <f>N126</f>
        <v>164980</v>
      </c>
      <c r="E148" s="87"/>
      <c r="F148" s="31"/>
      <c r="G148" s="96" t="s">
        <v>50</v>
      </c>
      <c r="H148" s="96"/>
      <c r="I148" s="96"/>
      <c r="J148" s="96"/>
      <c r="K148" s="96"/>
      <c r="L148" s="21" t="s">
        <v>54</v>
      </c>
      <c r="M148" s="85">
        <f>B147</f>
        <v>87575</v>
      </c>
      <c r="N148" s="85"/>
    </row>
    <row r="149" spans="1:14" x14ac:dyDescent="0.25">
      <c r="A149" s="33" t="s">
        <v>28</v>
      </c>
      <c r="B149" s="89">
        <f t="shared" ref="B149:B151" si="36">D149/12</f>
        <v>25756.666666666668</v>
      </c>
      <c r="C149" s="90"/>
      <c r="D149" s="86">
        <f>N125-N126</f>
        <v>309080</v>
      </c>
      <c r="E149" s="87"/>
      <c r="F149" s="31"/>
      <c r="G149" s="96" t="s">
        <v>51</v>
      </c>
      <c r="H149" s="96"/>
      <c r="I149" s="96"/>
      <c r="J149" s="96"/>
      <c r="K149" s="96"/>
      <c r="L149" s="21" t="s">
        <v>54</v>
      </c>
      <c r="M149" s="85">
        <f>B148</f>
        <v>13748.333333333334</v>
      </c>
      <c r="N149" s="85"/>
    </row>
    <row r="150" spans="1:14" ht="26.25" customHeight="1" x14ac:dyDescent="0.25">
      <c r="A150" s="33" t="s">
        <v>29</v>
      </c>
      <c r="B150" s="89">
        <f t="shared" si="36"/>
        <v>3503</v>
      </c>
      <c r="C150" s="90"/>
      <c r="D150" s="86">
        <f>N139</f>
        <v>42036</v>
      </c>
      <c r="E150" s="87"/>
      <c r="F150" s="31"/>
      <c r="G150" s="96" t="s">
        <v>59</v>
      </c>
      <c r="H150" s="96"/>
      <c r="I150" s="96"/>
      <c r="J150" s="96"/>
      <c r="K150" s="96"/>
      <c r="L150" s="21" t="s">
        <v>54</v>
      </c>
      <c r="M150" s="85">
        <f>B151</f>
        <v>44567</v>
      </c>
      <c r="N150" s="85"/>
    </row>
    <row r="151" spans="1:14" ht="26.25" customHeight="1" x14ac:dyDescent="0.25">
      <c r="A151" s="33" t="s">
        <v>30</v>
      </c>
      <c r="B151" s="89">
        <f t="shared" si="36"/>
        <v>44567</v>
      </c>
      <c r="C151" s="90"/>
      <c r="D151" s="86">
        <f>D147-D148-D149-D150</f>
        <v>534804</v>
      </c>
      <c r="E151" s="87"/>
      <c r="F151" s="31"/>
      <c r="G151" s="96" t="s">
        <v>52</v>
      </c>
      <c r="H151" s="96"/>
      <c r="I151" s="96"/>
      <c r="J151" s="96"/>
      <c r="K151" s="96"/>
      <c r="L151" s="21" t="s">
        <v>55</v>
      </c>
      <c r="M151" s="97">
        <v>7</v>
      </c>
      <c r="N151" s="98"/>
    </row>
    <row r="152" spans="1:14" x14ac:dyDescent="0.25">
      <c r="A152" s="35"/>
      <c r="B152" s="36"/>
      <c r="C152" s="36"/>
      <c r="D152" s="31"/>
      <c r="E152" s="31"/>
      <c r="F152" s="31"/>
      <c r="G152" s="34" t="s">
        <v>53</v>
      </c>
      <c r="H152" s="37"/>
      <c r="I152" s="38"/>
      <c r="J152" s="38"/>
      <c r="K152" s="39"/>
      <c r="L152" s="21" t="s">
        <v>56</v>
      </c>
      <c r="M152" s="95">
        <f>M150/M148</f>
        <v>0.50890094204967173</v>
      </c>
      <c r="N152" s="95"/>
    </row>
    <row r="153" spans="1:14" ht="17.25" x14ac:dyDescent="0.3">
      <c r="A153" s="5"/>
      <c r="B153" s="6"/>
      <c r="C153" s="6"/>
      <c r="D153" s="2"/>
      <c r="E153" s="2"/>
      <c r="F153" s="2"/>
      <c r="G153" s="8"/>
      <c r="H153" s="9"/>
      <c r="I153" s="9"/>
      <c r="J153" s="9"/>
      <c r="K153" s="9"/>
      <c r="L153" s="10"/>
      <c r="M153" s="11"/>
      <c r="N153" s="11"/>
    </row>
    <row r="154" spans="1:14" ht="17.25" x14ac:dyDescent="0.3">
      <c r="A154" s="53" t="s">
        <v>127</v>
      </c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4" ht="17.25" x14ac:dyDescent="0.3">
      <c r="A155" s="4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4" ht="17.25" x14ac:dyDescent="0.3">
      <c r="A156" s="30" t="s">
        <v>128</v>
      </c>
      <c r="B156" s="122" t="s">
        <v>3</v>
      </c>
      <c r="C156" s="123"/>
      <c r="D156" s="123" t="s">
        <v>129</v>
      </c>
      <c r="E156" s="123"/>
      <c r="F156" s="2"/>
      <c r="G156" s="2"/>
      <c r="H156" s="2"/>
      <c r="I156" s="2"/>
      <c r="J156" s="2"/>
      <c r="K156" s="2"/>
      <c r="L156" s="2"/>
    </row>
    <row r="157" spans="1:14" ht="17.25" x14ac:dyDescent="0.3">
      <c r="A157" s="54" t="s">
        <v>130</v>
      </c>
      <c r="B157" s="123">
        <v>350000</v>
      </c>
      <c r="C157" s="123"/>
      <c r="D157" s="124">
        <f>(B157/E69)*100</f>
        <v>100</v>
      </c>
      <c r="E157" s="124"/>
      <c r="F157" s="2"/>
      <c r="G157" s="2"/>
      <c r="H157" s="2"/>
      <c r="I157" s="2"/>
      <c r="J157" s="2"/>
      <c r="K157" s="2"/>
      <c r="L157" s="2"/>
    </row>
    <row r="158" spans="1:14" ht="17.25" x14ac:dyDescent="0.3">
      <c r="A158" s="32" t="s">
        <v>131</v>
      </c>
      <c r="B158" s="123">
        <f>E69-350000</f>
        <v>0</v>
      </c>
      <c r="C158" s="123"/>
      <c r="D158" s="124">
        <f>(B158/E69)*100</f>
        <v>0</v>
      </c>
      <c r="E158" s="124"/>
      <c r="F158" s="2"/>
      <c r="G158" s="2"/>
      <c r="H158" s="2"/>
      <c r="I158" s="2"/>
      <c r="J158" s="2"/>
      <c r="K158" s="2"/>
      <c r="L158" s="2"/>
    </row>
    <row r="159" spans="1:14" ht="17.25" x14ac:dyDescent="0.3">
      <c r="A159" s="32" t="s">
        <v>132</v>
      </c>
      <c r="B159" s="123"/>
      <c r="C159" s="123"/>
      <c r="D159" s="124"/>
      <c r="E159" s="124"/>
      <c r="F159" s="2"/>
      <c r="G159" s="2"/>
      <c r="H159" s="2"/>
      <c r="I159" s="2"/>
      <c r="J159" s="2"/>
      <c r="K159" s="2"/>
      <c r="L159" s="2"/>
    </row>
    <row r="160" spans="1:14" ht="17.25" x14ac:dyDescent="0.3">
      <c r="A160" s="55" t="s">
        <v>6</v>
      </c>
      <c r="B160" s="123">
        <f>SUM(B157:C159)</f>
        <v>350000</v>
      </c>
      <c r="C160" s="123"/>
      <c r="D160" s="123">
        <f>SUM(D157:E159)</f>
        <v>100</v>
      </c>
      <c r="E160" s="123"/>
      <c r="F160" s="2"/>
      <c r="G160" s="2"/>
      <c r="H160" s="2"/>
      <c r="I160" s="2"/>
      <c r="J160" s="2"/>
      <c r="K160" s="2"/>
      <c r="L160" s="2"/>
    </row>
    <row r="161" spans="1:12" ht="17.25" x14ac:dyDescent="0.3">
      <c r="A161" s="2"/>
      <c r="B161" s="153"/>
      <c r="C161" s="153"/>
      <c r="D161" s="153"/>
      <c r="E161" s="153"/>
      <c r="F161" s="2"/>
      <c r="G161" s="2"/>
      <c r="H161" s="2"/>
      <c r="I161" s="2"/>
      <c r="J161" s="2"/>
      <c r="K161" s="2"/>
      <c r="L161" s="2"/>
    </row>
    <row r="162" spans="1:12" ht="15.75" customHeight="1" x14ac:dyDescent="0.25">
      <c r="A162" s="105" t="s">
        <v>133</v>
      </c>
      <c r="B162" s="105"/>
      <c r="C162" s="105"/>
      <c r="D162" s="105"/>
      <c r="E162" s="105"/>
      <c r="F162" s="105"/>
      <c r="G162" s="105"/>
      <c r="H162" s="105"/>
      <c r="I162" s="105"/>
      <c r="J162" s="105"/>
      <c r="K162" s="105"/>
      <c r="L162" s="105"/>
    </row>
    <row r="163" spans="1:12" ht="15.75" customHeight="1" x14ac:dyDescent="0.25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</row>
    <row r="164" spans="1:12" ht="17.25" x14ac:dyDescent="0.3">
      <c r="A164" s="112" t="s">
        <v>134</v>
      </c>
      <c r="B164" s="112"/>
      <c r="C164" s="112"/>
      <c r="D164" s="112" t="s">
        <v>135</v>
      </c>
      <c r="E164" s="112"/>
      <c r="F164" s="112"/>
      <c r="G164" s="112"/>
      <c r="H164" s="112"/>
      <c r="I164" s="2"/>
      <c r="J164" s="2"/>
      <c r="K164" s="2"/>
      <c r="L164" s="2"/>
    </row>
    <row r="165" spans="1:12" ht="85.5" customHeight="1" x14ac:dyDescent="0.3">
      <c r="A165" s="151" t="s">
        <v>179</v>
      </c>
      <c r="B165" s="151"/>
      <c r="C165" s="151"/>
      <c r="D165" s="152" t="s">
        <v>182</v>
      </c>
      <c r="E165" s="152"/>
      <c r="F165" s="152"/>
      <c r="G165" s="152"/>
      <c r="H165" s="152"/>
      <c r="I165" s="2"/>
      <c r="J165" s="2"/>
      <c r="K165" s="2"/>
      <c r="L165" s="2"/>
    </row>
    <row r="166" spans="1:12" ht="72" customHeight="1" x14ac:dyDescent="0.3">
      <c r="A166" s="151" t="s">
        <v>180</v>
      </c>
      <c r="B166" s="151"/>
      <c r="C166" s="151"/>
      <c r="D166" s="152" t="s">
        <v>183</v>
      </c>
      <c r="E166" s="152"/>
      <c r="F166" s="152"/>
      <c r="G166" s="152"/>
      <c r="H166" s="152"/>
      <c r="I166" s="2"/>
      <c r="J166" s="2"/>
      <c r="K166" s="2"/>
      <c r="L166" s="2"/>
    </row>
    <row r="167" spans="1:12" ht="72" customHeight="1" x14ac:dyDescent="0.3">
      <c r="A167" s="151" t="s">
        <v>181</v>
      </c>
      <c r="B167" s="151"/>
      <c r="C167" s="151"/>
      <c r="D167" s="152" t="s">
        <v>184</v>
      </c>
      <c r="E167" s="152"/>
      <c r="F167" s="152"/>
      <c r="G167" s="152"/>
      <c r="H167" s="152"/>
      <c r="I167" s="2"/>
      <c r="J167" s="2"/>
      <c r="K167" s="2"/>
      <c r="L167" s="2"/>
    </row>
    <row r="168" spans="1:12" ht="17.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7.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7.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7.25" x14ac:dyDescent="0.3">
      <c r="A171" s="99" t="s">
        <v>80</v>
      </c>
      <c r="B171" s="99"/>
      <c r="C171" t="s">
        <v>81</v>
      </c>
      <c r="K171" s="2"/>
      <c r="L171" s="2"/>
    </row>
    <row r="172" spans="1:12" ht="17.25" x14ac:dyDescent="0.3">
      <c r="A172" s="60" t="s">
        <v>89</v>
      </c>
      <c r="B172" s="60"/>
      <c r="C172" s="60"/>
      <c r="D172" s="60"/>
      <c r="E172" s="60"/>
      <c r="F172" s="60"/>
      <c r="G172" s="60"/>
      <c r="H172" s="60"/>
      <c r="I172" s="60"/>
      <c r="J172" s="60"/>
      <c r="K172" s="2"/>
      <c r="L172" s="2"/>
    </row>
    <row r="173" spans="1:12" ht="17.25" x14ac:dyDescent="0.3">
      <c r="A173" s="60"/>
      <c r="B173" s="60"/>
      <c r="C173" s="60"/>
      <c r="D173" s="60"/>
      <c r="E173" s="60"/>
      <c r="F173" s="60"/>
      <c r="G173" s="60"/>
      <c r="H173" s="60"/>
      <c r="I173" s="60"/>
      <c r="J173" s="60"/>
      <c r="K173" s="2"/>
      <c r="L173" s="2"/>
    </row>
    <row r="174" spans="1:12" ht="17.25" x14ac:dyDescent="0.3">
      <c r="K174" s="2"/>
      <c r="L174" s="2"/>
    </row>
    <row r="175" spans="1:12" ht="17.25" x14ac:dyDescent="0.3">
      <c r="A175" s="94" t="s">
        <v>82</v>
      </c>
      <c r="B175" s="94"/>
      <c r="C175" s="94"/>
      <c r="D175" s="94"/>
      <c r="E175" s="94"/>
      <c r="F175" s="94"/>
      <c r="G175" s="94"/>
      <c r="H175" s="94"/>
      <c r="I175" s="94"/>
      <c r="J175" s="94"/>
      <c r="K175" s="2"/>
      <c r="L175" s="2"/>
    </row>
    <row r="176" spans="1:12" ht="17.25" x14ac:dyDescent="0.3">
      <c r="A176" s="94" t="s">
        <v>83</v>
      </c>
      <c r="B176" s="94"/>
      <c r="C176" s="94"/>
      <c r="D176" s="94"/>
      <c r="E176" s="94"/>
      <c r="F176" s="94"/>
      <c r="G176" s="94"/>
      <c r="H176" s="94"/>
      <c r="I176" s="94"/>
      <c r="J176" s="94"/>
      <c r="K176" s="2"/>
      <c r="L176" s="2"/>
    </row>
    <row r="177" spans="1:14" x14ac:dyDescent="0.25">
      <c r="A177" s="94" t="s">
        <v>84</v>
      </c>
      <c r="B177" s="94"/>
      <c r="C177" s="94"/>
      <c r="D177" s="94"/>
      <c r="E177" s="94"/>
      <c r="F177" s="94"/>
      <c r="G177" s="94"/>
      <c r="H177" s="94"/>
      <c r="I177" s="94"/>
      <c r="J177" s="94"/>
    </row>
    <row r="178" spans="1:14" x14ac:dyDescent="0.25">
      <c r="A178" s="94" t="s">
        <v>85</v>
      </c>
      <c r="B178" s="94"/>
      <c r="C178" s="94"/>
      <c r="D178" s="94"/>
      <c r="E178" s="94"/>
      <c r="F178" s="94"/>
      <c r="G178" s="94"/>
      <c r="H178" s="94"/>
      <c r="I178" s="94"/>
      <c r="J178" s="94"/>
    </row>
    <row r="180" spans="1:14" x14ac:dyDescent="0.25">
      <c r="A180" s="60" t="s">
        <v>87</v>
      </c>
      <c r="B180" s="61"/>
      <c r="C180" s="61"/>
      <c r="D180" s="61"/>
      <c r="E180" s="61"/>
      <c r="F180" s="61"/>
      <c r="G180" s="61"/>
      <c r="H180" s="61"/>
      <c r="I180" s="61"/>
      <c r="J180" s="61"/>
    </row>
    <row r="181" spans="1:14" ht="15" customHeight="1" x14ac:dyDescent="0.25">
      <c r="A181" s="61"/>
      <c r="B181" s="61"/>
      <c r="C181" s="61"/>
      <c r="D181" s="61"/>
      <c r="E181" s="61"/>
      <c r="F181" s="61"/>
      <c r="G181" s="61"/>
      <c r="H181" s="61"/>
      <c r="I181" s="61"/>
      <c r="J181" s="61"/>
    </row>
    <row r="182" spans="1:14" x14ac:dyDescent="0.25">
      <c r="A182" s="61"/>
      <c r="B182" s="61"/>
      <c r="C182" s="61"/>
      <c r="D182" s="61"/>
      <c r="E182" s="61"/>
      <c r="F182" s="61"/>
      <c r="G182" s="61"/>
      <c r="H182" s="61"/>
      <c r="I182" s="61"/>
      <c r="J182" s="61"/>
    </row>
    <row r="183" spans="1:14" x14ac:dyDescent="0.25">
      <c r="A183" s="61"/>
      <c r="B183" s="61"/>
      <c r="C183" s="61"/>
      <c r="D183" s="61"/>
      <c r="E183" s="61"/>
      <c r="F183" s="61"/>
      <c r="G183" s="61"/>
      <c r="H183" s="61"/>
      <c r="I183" s="61"/>
      <c r="J183" s="61"/>
      <c r="K183" s="62">
        <f ca="1">TODAY()</f>
        <v>45446</v>
      </c>
      <c r="L183" s="62"/>
    </row>
    <row r="184" spans="1:14" x14ac:dyDescent="0.25">
      <c r="A184" s="20"/>
      <c r="B184" s="20"/>
      <c r="C184" s="20"/>
      <c r="D184" s="20"/>
      <c r="E184" s="20"/>
      <c r="F184" s="20"/>
      <c r="G184" s="20"/>
      <c r="H184" s="20"/>
      <c r="I184" s="20"/>
      <c r="J184" s="20"/>
    </row>
    <row r="185" spans="1:14" x14ac:dyDescent="0.25">
      <c r="A185" s="20"/>
      <c r="B185" s="20"/>
      <c r="C185" s="20"/>
      <c r="D185" s="20"/>
      <c r="E185" s="20"/>
      <c r="F185" s="20"/>
      <c r="G185" s="20"/>
      <c r="H185" s="20"/>
      <c r="I185" s="20"/>
      <c r="J185" s="20"/>
    </row>
    <row r="186" spans="1:14" x14ac:dyDescent="0.25">
      <c r="J186" s="92" t="s">
        <v>88</v>
      </c>
      <c r="K186" s="92"/>
      <c r="L186" s="92"/>
      <c r="M186" s="92"/>
      <c r="N186" s="92"/>
    </row>
  </sheetData>
  <mergeCells count="286">
    <mergeCell ref="A100:C100"/>
    <mergeCell ref="G100:H100"/>
    <mergeCell ref="I100:J100"/>
    <mergeCell ref="K100:L100"/>
    <mergeCell ref="B75:F75"/>
    <mergeCell ref="A12:L12"/>
    <mergeCell ref="A97:C97"/>
    <mergeCell ref="G97:H97"/>
    <mergeCell ref="I97:J97"/>
    <mergeCell ref="K97:L97"/>
    <mergeCell ref="A98:C98"/>
    <mergeCell ref="G98:H98"/>
    <mergeCell ref="I98:J98"/>
    <mergeCell ref="K98:L98"/>
    <mergeCell ref="A99:C99"/>
    <mergeCell ref="G99:H99"/>
    <mergeCell ref="I99:J99"/>
    <mergeCell ref="K99:L99"/>
    <mergeCell ref="A67:B67"/>
    <mergeCell ref="E67:G67"/>
    <mergeCell ref="H67:L67"/>
    <mergeCell ref="A58:B58"/>
    <mergeCell ref="E58:G58"/>
    <mergeCell ref="H58:L58"/>
    <mergeCell ref="A103:C103"/>
    <mergeCell ref="G103:H103"/>
    <mergeCell ref="I103:J103"/>
    <mergeCell ref="K103:L103"/>
    <mergeCell ref="A101:C101"/>
    <mergeCell ref="G101:H101"/>
    <mergeCell ref="I101:J101"/>
    <mergeCell ref="K101:L101"/>
    <mergeCell ref="A102:C102"/>
    <mergeCell ref="G102:H102"/>
    <mergeCell ref="I102:J102"/>
    <mergeCell ref="K102:L102"/>
    <mergeCell ref="A59:B59"/>
    <mergeCell ref="E59:G59"/>
    <mergeCell ref="H59:L59"/>
    <mergeCell ref="A60:B60"/>
    <mergeCell ref="E60:G60"/>
    <mergeCell ref="H60:L60"/>
    <mergeCell ref="A61:B61"/>
    <mergeCell ref="E61:G61"/>
    <mergeCell ref="H61:L61"/>
    <mergeCell ref="A57:B57"/>
    <mergeCell ref="E57:G57"/>
    <mergeCell ref="H57:L57"/>
    <mergeCell ref="A52:B52"/>
    <mergeCell ref="E52:G52"/>
    <mergeCell ref="H52:L52"/>
    <mergeCell ref="A53:B53"/>
    <mergeCell ref="E53:G53"/>
    <mergeCell ref="H53:L53"/>
    <mergeCell ref="A54:B54"/>
    <mergeCell ref="E54:G54"/>
    <mergeCell ref="H54:L54"/>
    <mergeCell ref="A55:B55"/>
    <mergeCell ref="E55:G55"/>
    <mergeCell ref="H55:L55"/>
    <mergeCell ref="A56:B56"/>
    <mergeCell ref="E56:G56"/>
    <mergeCell ref="H56:L56"/>
    <mergeCell ref="A49:B49"/>
    <mergeCell ref="E49:G49"/>
    <mergeCell ref="H49:L49"/>
    <mergeCell ref="A50:B50"/>
    <mergeCell ref="E50:G50"/>
    <mergeCell ref="H50:L50"/>
    <mergeCell ref="A51:B51"/>
    <mergeCell ref="E51:G51"/>
    <mergeCell ref="H51:L51"/>
    <mergeCell ref="A167:C167"/>
    <mergeCell ref="D167:H167"/>
    <mergeCell ref="D165:H165"/>
    <mergeCell ref="D166:H166"/>
    <mergeCell ref="B160:C160"/>
    <mergeCell ref="D160:E160"/>
    <mergeCell ref="B161:C161"/>
    <mergeCell ref="D161:E161"/>
    <mergeCell ref="A164:C164"/>
    <mergeCell ref="A162:L162"/>
    <mergeCell ref="D164:H164"/>
    <mergeCell ref="A165:C165"/>
    <mergeCell ref="A166:C166"/>
    <mergeCell ref="A87:L87"/>
    <mergeCell ref="A84:F84"/>
    <mergeCell ref="A85:L85"/>
    <mergeCell ref="A89:F89"/>
    <mergeCell ref="A93:F93"/>
    <mergeCell ref="A91:F91"/>
    <mergeCell ref="A92:L92"/>
    <mergeCell ref="A77:F77"/>
    <mergeCell ref="A79:L79"/>
    <mergeCell ref="A80:F80"/>
    <mergeCell ref="A81:L81"/>
    <mergeCell ref="A82:F82"/>
    <mergeCell ref="A83:L83"/>
    <mergeCell ref="E47:G47"/>
    <mergeCell ref="H47:L47"/>
    <mergeCell ref="A73:A74"/>
    <mergeCell ref="G73:G74"/>
    <mergeCell ref="H73:J73"/>
    <mergeCell ref="B73:F74"/>
    <mergeCell ref="B76:F76"/>
    <mergeCell ref="A70:L70"/>
    <mergeCell ref="A86:F86"/>
    <mergeCell ref="A48:B48"/>
    <mergeCell ref="E48:G48"/>
    <mergeCell ref="H48:L48"/>
    <mergeCell ref="A65:B65"/>
    <mergeCell ref="E65:G65"/>
    <mergeCell ref="H65:L65"/>
    <mergeCell ref="A64:B64"/>
    <mergeCell ref="E64:G64"/>
    <mergeCell ref="H64:L64"/>
    <mergeCell ref="A62:B62"/>
    <mergeCell ref="E62:G62"/>
    <mergeCell ref="H62:L62"/>
    <mergeCell ref="A63:B63"/>
    <mergeCell ref="E63:G63"/>
    <mergeCell ref="H63:L63"/>
    <mergeCell ref="A13:L13"/>
    <mergeCell ref="A14:L14"/>
    <mergeCell ref="A15:L15"/>
    <mergeCell ref="A35:L35"/>
    <mergeCell ref="A37:L37"/>
    <mergeCell ref="A39:L39"/>
    <mergeCell ref="A40:C40"/>
    <mergeCell ref="A44:B44"/>
    <mergeCell ref="E44:G44"/>
    <mergeCell ref="H44:L44"/>
    <mergeCell ref="A20:L20"/>
    <mergeCell ref="A25:L25"/>
    <mergeCell ref="A24:L24"/>
    <mergeCell ref="A26:L26"/>
    <mergeCell ref="C30:D30"/>
    <mergeCell ref="C31:D31"/>
    <mergeCell ref="C33:D33"/>
    <mergeCell ref="C32:D32"/>
    <mergeCell ref="E30:F30"/>
    <mergeCell ref="E31:F31"/>
    <mergeCell ref="E32:F32"/>
    <mergeCell ref="E33:F33"/>
    <mergeCell ref="A42:L42"/>
    <mergeCell ref="B156:C156"/>
    <mergeCell ref="B157:C157"/>
    <mergeCell ref="B158:C158"/>
    <mergeCell ref="B159:C159"/>
    <mergeCell ref="D149:E149"/>
    <mergeCell ref="D156:E156"/>
    <mergeCell ref="D157:E157"/>
    <mergeCell ref="D158:E158"/>
    <mergeCell ref="D159:E159"/>
    <mergeCell ref="D151:E151"/>
    <mergeCell ref="I96:J96"/>
    <mergeCell ref="K96:L96"/>
    <mergeCell ref="A96:C96"/>
    <mergeCell ref="K94:L95"/>
    <mergeCell ref="A104:C104"/>
    <mergeCell ref="A19:L19"/>
    <mergeCell ref="I116:J116"/>
    <mergeCell ref="I113:J113"/>
    <mergeCell ref="F113:H113"/>
    <mergeCell ref="I109:J109"/>
    <mergeCell ref="H68:L68"/>
    <mergeCell ref="A109:C109"/>
    <mergeCell ref="A110:C110"/>
    <mergeCell ref="A69:B69"/>
    <mergeCell ref="E69:G69"/>
    <mergeCell ref="H69:L69"/>
    <mergeCell ref="A66:B66"/>
    <mergeCell ref="E66:G66"/>
    <mergeCell ref="H66:L66"/>
    <mergeCell ref="A45:B45"/>
    <mergeCell ref="E45:G45"/>
    <mergeCell ref="H45:L45"/>
    <mergeCell ref="A46:B46"/>
    <mergeCell ref="A47:B47"/>
    <mergeCell ref="A2:L2"/>
    <mergeCell ref="A88:L88"/>
    <mergeCell ref="A90:L90"/>
    <mergeCell ref="A18:L18"/>
    <mergeCell ref="A22:L22"/>
    <mergeCell ref="A23:L23"/>
    <mergeCell ref="A4:L4"/>
    <mergeCell ref="A5:L5"/>
    <mergeCell ref="A6:L6"/>
    <mergeCell ref="A7:L7"/>
    <mergeCell ref="A28:L28"/>
    <mergeCell ref="A29:L29"/>
    <mergeCell ref="A27:L27"/>
    <mergeCell ref="A21:L21"/>
    <mergeCell ref="A8:D8"/>
    <mergeCell ref="A68:B68"/>
    <mergeCell ref="E68:G68"/>
    <mergeCell ref="E46:G46"/>
    <mergeCell ref="H46:L46"/>
    <mergeCell ref="A16:L16"/>
    <mergeCell ref="A17:L17"/>
    <mergeCell ref="A9:L9"/>
    <mergeCell ref="A10:L10"/>
    <mergeCell ref="A11:L11"/>
    <mergeCell ref="I114:J114"/>
    <mergeCell ref="I115:J115"/>
    <mergeCell ref="F114:H114"/>
    <mergeCell ref="F115:H115"/>
    <mergeCell ref="G147:K147"/>
    <mergeCell ref="G148:K148"/>
    <mergeCell ref="G149:K149"/>
    <mergeCell ref="D146:E146"/>
    <mergeCell ref="B146:C146"/>
    <mergeCell ref="B147:C147"/>
    <mergeCell ref="B148:C148"/>
    <mergeCell ref="J186:N186"/>
    <mergeCell ref="A114:C114"/>
    <mergeCell ref="A119:L119"/>
    <mergeCell ref="A175:J175"/>
    <mergeCell ref="A176:J176"/>
    <mergeCell ref="A177:J177"/>
    <mergeCell ref="A116:C116"/>
    <mergeCell ref="A115:C115"/>
    <mergeCell ref="A117:C117"/>
    <mergeCell ref="D114:E114"/>
    <mergeCell ref="D115:E115"/>
    <mergeCell ref="D116:E116"/>
    <mergeCell ref="D117:E117"/>
    <mergeCell ref="M152:N152"/>
    <mergeCell ref="F117:H117"/>
    <mergeCell ref="I117:J117"/>
    <mergeCell ref="G146:K146"/>
    <mergeCell ref="G150:K150"/>
    <mergeCell ref="G151:K151"/>
    <mergeCell ref="M151:N151"/>
    <mergeCell ref="A178:J178"/>
    <mergeCell ref="B150:C150"/>
    <mergeCell ref="B151:C151"/>
    <mergeCell ref="A171:B171"/>
    <mergeCell ref="M146:N146"/>
    <mergeCell ref="M147:N147"/>
    <mergeCell ref="M148:N148"/>
    <mergeCell ref="M149:N149"/>
    <mergeCell ref="M150:N150"/>
    <mergeCell ref="A106:C106"/>
    <mergeCell ref="A107:C107"/>
    <mergeCell ref="A108:C108"/>
    <mergeCell ref="D150:E150"/>
    <mergeCell ref="I110:J110"/>
    <mergeCell ref="K108:L108"/>
    <mergeCell ref="K109:L109"/>
    <mergeCell ref="K110:L110"/>
    <mergeCell ref="K106:L106"/>
    <mergeCell ref="A112:L112"/>
    <mergeCell ref="I108:J108"/>
    <mergeCell ref="G106:H106"/>
    <mergeCell ref="G107:H107"/>
    <mergeCell ref="G108:H108"/>
    <mergeCell ref="G109:H109"/>
    <mergeCell ref="B149:C149"/>
    <mergeCell ref="D147:E147"/>
    <mergeCell ref="D148:E148"/>
    <mergeCell ref="A120:L120"/>
    <mergeCell ref="A180:J183"/>
    <mergeCell ref="K183:L183"/>
    <mergeCell ref="G94:H95"/>
    <mergeCell ref="A94:C95"/>
    <mergeCell ref="D94:D95"/>
    <mergeCell ref="E94:E95"/>
    <mergeCell ref="F94:F95"/>
    <mergeCell ref="I94:J95"/>
    <mergeCell ref="G96:H96"/>
    <mergeCell ref="G104:H104"/>
    <mergeCell ref="I104:J104"/>
    <mergeCell ref="K104:L104"/>
    <mergeCell ref="A172:J173"/>
    <mergeCell ref="K107:L107"/>
    <mergeCell ref="I105:J105"/>
    <mergeCell ref="I106:J106"/>
    <mergeCell ref="I107:J107"/>
    <mergeCell ref="A113:C113"/>
    <mergeCell ref="D113:E113"/>
    <mergeCell ref="G110:H110"/>
    <mergeCell ref="K105:L105"/>
    <mergeCell ref="G105:H105"/>
    <mergeCell ref="A105:C105"/>
    <mergeCell ref="F116:H116"/>
  </mergeCells>
  <phoneticPr fontId="13" type="noConversion"/>
  <pageMargins left="0.39370078740157499" right="0.43307086614173201" top="0.78740157480314998" bottom="0.39370078740157499" header="0.31496062992126" footer="0.31496062992126"/>
  <pageSetup paperSize="9" scale="66" fitToHeight="3" orientation="portrait" r:id="rId1"/>
  <headerFooter>
    <oddHeader xml:space="preserve">&amp;L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2023-07-11T10:40:39Z</cp:lastPrinted>
  <dcterms:created xsi:type="dcterms:W3CDTF">2006-09-16T00:00:00Z</dcterms:created>
  <dcterms:modified xsi:type="dcterms:W3CDTF">2024-06-03T13:45:22Z</dcterms:modified>
</cp:coreProperties>
</file>