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63A5A255-AA2A-43C7-AE30-7137410B02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B139" i="1" l="1"/>
  <c r="E91" i="1"/>
  <c r="K83" i="1"/>
  <c r="G83" i="1"/>
  <c r="E52" i="1"/>
  <c r="E51" i="1"/>
  <c r="E50" i="1" s="1"/>
  <c r="K84" i="1"/>
  <c r="K91" i="1" s="1"/>
  <c r="G84" i="1"/>
  <c r="G91" i="1" s="1"/>
  <c r="E53" i="1"/>
  <c r="E48" i="1"/>
  <c r="E49" i="1"/>
  <c r="E47" i="1" l="1"/>
  <c r="C112" i="1"/>
  <c r="D112" i="1"/>
  <c r="E112" i="1"/>
  <c r="F112" i="1"/>
  <c r="G112" i="1"/>
  <c r="H112" i="1"/>
  <c r="I112" i="1"/>
  <c r="J112" i="1"/>
  <c r="K112" i="1"/>
  <c r="L112" i="1"/>
  <c r="M112" i="1"/>
  <c r="B112" i="1"/>
  <c r="C116" i="1"/>
  <c r="D116" i="1"/>
  <c r="E116" i="1"/>
  <c r="F116" i="1"/>
  <c r="G116" i="1"/>
  <c r="H116" i="1"/>
  <c r="I116" i="1"/>
  <c r="J116" i="1"/>
  <c r="K116" i="1"/>
  <c r="L116" i="1"/>
  <c r="M116" i="1"/>
  <c r="C115" i="1"/>
  <c r="D115" i="1"/>
  <c r="E115" i="1"/>
  <c r="F115" i="1"/>
  <c r="G115" i="1"/>
  <c r="H115" i="1"/>
  <c r="I115" i="1"/>
  <c r="J115" i="1"/>
  <c r="K115" i="1"/>
  <c r="L115" i="1"/>
  <c r="M115" i="1"/>
  <c r="C108" i="1"/>
  <c r="D108" i="1"/>
  <c r="E108" i="1"/>
  <c r="F108" i="1"/>
  <c r="G108" i="1"/>
  <c r="H108" i="1"/>
  <c r="I108" i="1"/>
  <c r="J108" i="1"/>
  <c r="K108" i="1"/>
  <c r="L108" i="1"/>
  <c r="M108" i="1"/>
  <c r="C109" i="1"/>
  <c r="D109" i="1"/>
  <c r="E109" i="1"/>
  <c r="F109" i="1"/>
  <c r="G109" i="1"/>
  <c r="H109" i="1"/>
  <c r="I109" i="1"/>
  <c r="J109" i="1"/>
  <c r="K109" i="1"/>
  <c r="L109" i="1"/>
  <c r="M109" i="1"/>
  <c r="B115" i="1"/>
  <c r="B108" i="1"/>
  <c r="B116" i="1"/>
  <c r="B109" i="1"/>
  <c r="B110" i="1"/>
  <c r="B111" i="1"/>
  <c r="A117" i="1"/>
  <c r="A116" i="1"/>
  <c r="A115" i="1"/>
  <c r="A112" i="1"/>
  <c r="A109" i="1"/>
  <c r="H63" i="1"/>
  <c r="I63" i="1"/>
  <c r="J63" i="1"/>
  <c r="G63" i="1"/>
  <c r="E31" i="1"/>
  <c r="E30" i="1"/>
  <c r="D40" i="1"/>
  <c r="E46" i="1"/>
  <c r="E45" i="1"/>
  <c r="E44" i="1"/>
  <c r="C32" i="1"/>
  <c r="B32" i="1"/>
  <c r="K85" i="1"/>
  <c r="G85" i="1"/>
  <c r="K163" i="1"/>
  <c r="C110" i="1"/>
  <c r="D110" i="1"/>
  <c r="E110" i="1"/>
  <c r="F110" i="1"/>
  <c r="G110" i="1"/>
  <c r="H110" i="1"/>
  <c r="I110" i="1"/>
  <c r="J110" i="1"/>
  <c r="K110" i="1"/>
  <c r="L110" i="1"/>
  <c r="M110" i="1"/>
  <c r="C111" i="1"/>
  <c r="D111" i="1"/>
  <c r="E111" i="1"/>
  <c r="F111" i="1"/>
  <c r="G111" i="1"/>
  <c r="H111" i="1"/>
  <c r="I111" i="1"/>
  <c r="J111" i="1"/>
  <c r="K111" i="1"/>
  <c r="L111" i="1"/>
  <c r="M111" i="1"/>
  <c r="A111" i="1"/>
  <c r="A110" i="1"/>
  <c r="N115" i="1" l="1"/>
  <c r="N116" i="1"/>
  <c r="E32" i="1"/>
  <c r="I97" i="1" s="1"/>
  <c r="D119" i="1" s="1"/>
  <c r="N111" i="1"/>
  <c r="N110" i="1"/>
  <c r="N109" i="1"/>
  <c r="C113" i="1"/>
  <c r="D113" i="1"/>
  <c r="E113" i="1"/>
  <c r="F113" i="1"/>
  <c r="G113" i="1"/>
  <c r="H113" i="1"/>
  <c r="I113" i="1"/>
  <c r="J113" i="1"/>
  <c r="K113" i="1"/>
  <c r="L113" i="1"/>
  <c r="M113" i="1"/>
  <c r="C114" i="1"/>
  <c r="D114" i="1"/>
  <c r="E114" i="1"/>
  <c r="F114" i="1"/>
  <c r="G114" i="1"/>
  <c r="H114" i="1"/>
  <c r="I114" i="1"/>
  <c r="J114" i="1"/>
  <c r="K114" i="1"/>
  <c r="L114" i="1"/>
  <c r="M114" i="1"/>
  <c r="C118" i="1"/>
  <c r="D118" i="1"/>
  <c r="E118" i="1"/>
  <c r="F118" i="1"/>
  <c r="G118" i="1"/>
  <c r="H118" i="1"/>
  <c r="I118" i="1"/>
  <c r="J118" i="1"/>
  <c r="K118" i="1"/>
  <c r="L118" i="1"/>
  <c r="M118" i="1"/>
  <c r="B118" i="1"/>
  <c r="B114" i="1"/>
  <c r="B113" i="1"/>
  <c r="M119" i="1" l="1"/>
  <c r="L119" i="1"/>
  <c r="E119" i="1"/>
  <c r="I119" i="1"/>
  <c r="F119" i="1"/>
  <c r="C117" i="1"/>
  <c r="K117" i="1"/>
  <c r="D117" i="1"/>
  <c r="L117" i="1"/>
  <c r="J117" i="1"/>
  <c r="E117" i="1"/>
  <c r="M117" i="1"/>
  <c r="F117" i="1"/>
  <c r="G117" i="1"/>
  <c r="H117" i="1"/>
  <c r="I117" i="1"/>
  <c r="B117" i="1"/>
  <c r="C119" i="1"/>
  <c r="K119" i="1"/>
  <c r="J119" i="1"/>
  <c r="B119" i="1"/>
  <c r="H119" i="1"/>
  <c r="G119" i="1"/>
  <c r="I98" i="1"/>
  <c r="N122" i="1"/>
  <c r="A118" i="1"/>
  <c r="A119" i="1"/>
  <c r="A113" i="1"/>
  <c r="A114" i="1"/>
  <c r="A108" i="1"/>
  <c r="N118" i="1" l="1"/>
  <c r="N108" i="1"/>
  <c r="N112" i="1"/>
  <c r="N114" i="1"/>
  <c r="N117" i="1"/>
  <c r="N113" i="1"/>
  <c r="N119" i="1"/>
  <c r="G86" i="1" l="1"/>
  <c r="K86" i="1"/>
  <c r="K87" i="1" l="1"/>
  <c r="G87" i="1"/>
  <c r="G88" i="1" l="1"/>
  <c r="K88" i="1"/>
  <c r="K89" i="1" l="1"/>
  <c r="G89" i="1"/>
  <c r="G90" i="1" l="1"/>
  <c r="K90" i="1"/>
  <c r="B107" i="1" l="1"/>
  <c r="B106" i="1" s="1"/>
  <c r="C105" i="1"/>
  <c r="E105" i="1"/>
  <c r="G105" i="1"/>
  <c r="I105" i="1"/>
  <c r="K105" i="1"/>
  <c r="M105" i="1"/>
  <c r="D105" i="1"/>
  <c r="F105" i="1"/>
  <c r="H105" i="1"/>
  <c r="J105" i="1"/>
  <c r="L105" i="1"/>
  <c r="B105" i="1"/>
  <c r="B121" i="1" s="1"/>
  <c r="J107" i="1" l="1"/>
  <c r="J106" i="1" s="1"/>
  <c r="D107" i="1"/>
  <c r="D106" i="1" s="1"/>
  <c r="C107" i="1"/>
  <c r="C106" i="1" s="1"/>
  <c r="H107" i="1"/>
  <c r="H106" i="1" s="1"/>
  <c r="F107" i="1"/>
  <c r="F106" i="1" s="1"/>
  <c r="G107" i="1"/>
  <c r="G106" i="1" s="1"/>
  <c r="E107" i="1"/>
  <c r="E106" i="1" s="1"/>
  <c r="I107" i="1"/>
  <c r="I106" i="1" s="1"/>
  <c r="K107" i="1"/>
  <c r="K106" i="1" s="1"/>
  <c r="M107" i="1"/>
  <c r="M106" i="1" s="1"/>
  <c r="L107" i="1"/>
  <c r="L106" i="1" s="1"/>
  <c r="J121" i="1"/>
  <c r="J120" i="1" s="1"/>
  <c r="H121" i="1"/>
  <c r="H120" i="1" s="1"/>
  <c r="I121" i="1"/>
  <c r="I120" i="1" s="1"/>
  <c r="L121" i="1"/>
  <c r="L120" i="1" s="1"/>
  <c r="F121" i="1"/>
  <c r="F120" i="1" s="1"/>
  <c r="M121" i="1"/>
  <c r="M120" i="1" s="1"/>
  <c r="G121" i="1"/>
  <c r="G120" i="1" s="1"/>
  <c r="E121" i="1"/>
  <c r="E120" i="1" s="1"/>
  <c r="C121" i="1"/>
  <c r="C120" i="1" s="1"/>
  <c r="D121" i="1"/>
  <c r="D120" i="1" s="1"/>
  <c r="K121" i="1"/>
  <c r="K120" i="1" s="1"/>
  <c r="B120" i="1"/>
  <c r="N105" i="1"/>
  <c r="D128" i="1" s="1"/>
  <c r="J123" i="1" l="1"/>
  <c r="K123" i="1"/>
  <c r="B128" i="1"/>
  <c r="M129" i="1" s="1"/>
  <c r="F123" i="1"/>
  <c r="C123" i="1"/>
  <c r="D123" i="1"/>
  <c r="N106" i="1"/>
  <c r="H123" i="1"/>
  <c r="L123" i="1"/>
  <c r="M123" i="1"/>
  <c r="I123" i="1"/>
  <c r="E123" i="1"/>
  <c r="G123" i="1"/>
  <c r="N107" i="1"/>
  <c r="D129" i="1" s="1"/>
  <c r="N120" i="1"/>
  <c r="D131" i="1" s="1"/>
  <c r="B131" i="1" s="1"/>
  <c r="N121" i="1"/>
  <c r="B123" i="1"/>
  <c r="D130" i="1" l="1"/>
  <c r="D132" i="1" s="1"/>
  <c r="B129" i="1"/>
  <c r="M130" i="1" s="1"/>
  <c r="N123" i="1"/>
  <c r="B130" i="1" l="1"/>
  <c r="B132" i="1"/>
  <c r="M131" i="1" s="1"/>
  <c r="M133" i="1" s="1"/>
  <c r="E54" i="1"/>
  <c r="M128" i="1" l="1"/>
  <c r="A124" i="1"/>
  <c r="B124" i="1" s="1"/>
  <c r="C124" i="1" s="1"/>
  <c r="D124" i="1" s="1"/>
  <c r="E124" i="1" s="1"/>
  <c r="F124" i="1" s="1"/>
  <c r="G124" i="1" s="1"/>
  <c r="H124" i="1" s="1"/>
  <c r="I124" i="1" s="1"/>
  <c r="J124" i="1" s="1"/>
  <c r="K124" i="1" s="1"/>
  <c r="L124" i="1" s="1"/>
  <c r="M124" i="1" s="1"/>
  <c r="D138" i="1"/>
  <c r="D139" i="1" l="1"/>
  <c r="D141" i="1" s="1"/>
  <c r="B141" i="1"/>
</calcChain>
</file>

<file path=xl/sharedStrings.xml><?xml version="1.0" encoding="utf-8"?>
<sst xmlns="http://schemas.openxmlformats.org/spreadsheetml/2006/main" count="200" uniqueCount="176">
  <si>
    <t>Наемные сотрудники</t>
  </si>
  <si>
    <t>Кол-во</t>
  </si>
  <si>
    <t>Цена</t>
  </si>
  <si>
    <t>Сумма</t>
  </si>
  <si>
    <t>Поставщик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</si>
  <si>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</si>
  <si>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</si>
  <si>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</si>
  <si>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</si>
  <si>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</si>
  <si>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</si>
  <si>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</si>
  <si>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</si>
  <si>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</si>
  <si>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</si>
  <si>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</si>
  <si>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</si>
  <si>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</si>
  <si>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</si>
  <si>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</si>
  <si>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</si>
  <si>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</si>
  <si>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</si>
  <si>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</si>
  <si>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</si>
  <si>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</si>
  <si>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</si>
  <si>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</si>
  <si>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</si>
  <si>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</si>
  <si>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</si>
  <si>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</si>
  <si>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</si>
  <si>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</si>
  <si>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</si>
  <si>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</si>
  <si>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</si>
  <si>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</si>
  <si>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</si>
  <si>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</si>
  <si>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</si>
  <si>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</si>
  <si>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</si>
  <si>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</si>
  <si>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</si>
  <si>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</si>
  <si>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</si>
  <si>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</si>
  <si>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</si>
  <si>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</si>
  <si>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</si>
  <si>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</si>
  <si>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</si>
  <si>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</si>
  <si>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</si>
  <si>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</si>
  <si>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</si>
  <si>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</si>
  <si>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</si>
  <si>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</si>
  <si>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</si>
  <si>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</si>
  <si>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</si>
  <si>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</si>
  <si>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</si>
  <si>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</si>
  <si>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</si>
  <si>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</si>
  <si>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</si>
  <si>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</si>
  <si>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</si>
  <si>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</si>
  <si>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</si>
  <si>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</si>
  <si>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</si>
  <si>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</si>
  <si>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</si>
  <si>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</si>
  <si>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</si>
  <si>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</si>
  <si>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</si>
  <si>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</si>
  <si>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</si>
  <si>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</si>
  <si>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</si>
  <si>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</si>
  <si>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</si>
  <si>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</si>
  <si>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Образование (специальность), квалификация, наименование образовательной организации, год окончания:</t>
  </si>
  <si>
    <t>Общий стаж работы, наименование организации, занимаемая должность и опыт работы в запланированной деятельности 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</si>
  <si>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</si>
  <si>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</si>
  <si>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</si>
  <si>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</si>
  <si>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</si>
  <si>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</si>
  <si>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</si>
  <si>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</si>
  <si>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</si>
  <si>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</si>
  <si>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</si>
  <si>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</si>
  <si>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</si>
  <si>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</si>
  <si>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</si>
  <si>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</si>
  <si>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</si>
  <si>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</si>
  <si>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</si>
  <si>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</si>
  <si>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</si>
  <si>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</si>
  <si>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</si>
  <si>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</si>
  <si>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</si>
  <si>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</si>
  <si>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</si>
  <si>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</si>
  <si>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</si>
  <si>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</si>
  <si>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</si>
  <si>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</si>
  <si>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</si>
  <si>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</si>
  <si>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</si>
  <si>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</si>
  <si>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</si>
  <si>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</si>
  <si>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</si>
  <si>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</si>
  <si>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</si>
  <si>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</si>
  <si>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</si>
  <si>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</si>
  <si>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</si>
  <si>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Помещение</t>
  </si>
  <si>
    <t>Планируется развитие направления</t>
  </si>
  <si>
    <t>Планируемый график работы (дней в неделю) ___7______(часов в неделю)_____56_________</t>
  </si>
  <si>
    <t>Животные:</t>
  </si>
  <si>
    <t>Бройлер</t>
  </si>
  <si>
    <t>Мат. Произв. расходы:</t>
  </si>
  <si>
    <t>Скороспелый гибрид мясных кур.</t>
  </si>
  <si>
    <t>Специально приготовленная однородная смесь продуктов растительного и животного происхождения, предназначенная для скармливания.</t>
  </si>
  <si>
    <t>Яйцо</t>
  </si>
  <si>
    <t>дес.</t>
  </si>
  <si>
    <t>кг.</t>
  </si>
  <si>
    <t>Корм</t>
  </si>
  <si>
    <r>
      <rPr>
        <b/>
        <sz val="11"/>
        <color theme="1"/>
        <rFont val="Calibri"/>
        <family val="2"/>
        <charset val="204"/>
      </rPr>
      <t>ð НПД (самозанятый)</t>
    </r>
    <r>
      <rPr>
        <sz val="11"/>
        <color theme="1"/>
        <rFont val="Calibri"/>
        <family val="2"/>
        <charset val="204"/>
      </rPr>
      <t xml:space="preserve">  </t>
    </r>
    <r>
      <rPr>
        <b/>
        <sz val="11"/>
        <color theme="1"/>
        <rFont val="Calibri"/>
        <family val="2"/>
        <charset val="204"/>
      </rPr>
      <t>ð ЛПХ</t>
    </r>
    <r>
      <rPr>
        <sz val="11"/>
        <color theme="1"/>
        <rFont val="Calibri"/>
        <family val="2"/>
        <charset val="204"/>
      </rPr>
      <t xml:space="preserve"> ð ИП (Патент, УСН), ОКВЭД:</t>
    </r>
  </si>
  <si>
    <t>Интернет площадки, авито</t>
  </si>
  <si>
    <t>Название проекта:  Животноводство</t>
  </si>
  <si>
    <t>Направление деятельности:   Развитие личного хозяйства</t>
  </si>
  <si>
    <t>Овцы</t>
  </si>
  <si>
    <t>Корм для цыплят</t>
  </si>
  <si>
    <t>Зерно (ячмень)</t>
  </si>
  <si>
    <t>Сено</t>
  </si>
  <si>
    <t>Договор купли продажи</t>
  </si>
  <si>
    <r>
      <t xml:space="preserve">Источники финансирования: </t>
    </r>
    <r>
      <rPr>
        <i/>
        <sz val="11"/>
        <color theme="1"/>
        <rFont val="Calibri"/>
        <family val="2"/>
        <charset val="204"/>
      </rPr>
      <t>(если требуется более 250 000 руб. инвестиций</t>
    </r>
    <r>
      <rPr>
        <sz val="11"/>
        <color theme="1"/>
        <rFont val="Calibri"/>
        <family val="2"/>
        <charset val="204"/>
      </rPr>
      <t xml:space="preserve">) </t>
    </r>
  </si>
  <si>
    <t xml:space="preserve">Четвероногие жвачные млекопитающие, обычно содержащиеся в качестве домашнего скота.
</t>
  </si>
  <si>
    <t>Мясо кур.</t>
  </si>
  <si>
    <t>Мясо бар.</t>
  </si>
  <si>
    <t>Цели и задачи проекта:   
**Цели:**
1. Обеспечение рынка качественным и натуральным мясом от овец и бройлеров.
2. Увеличение объема производства мяса для удовлетворения спроса на рынке.
3. Развитие и расширение бизнеса в области животноводства.
**Задачи:**
1. Построение современного фермерского хозяйства с условиями содержания, обеспечивающими здоровье и комфорт овец и бройлеров.
2. Закупка качественного поголовья и обеспечение его правильного ухода и кормления.
3. Организация эффективного производства и управления поголовьем животных для обеспечения стабильного объема производства мяса.
4. Разработка маркетинговых стратегий для привлечения клиентов и продвижения продукции на рынке.
5. Обеспечение высокого качества и безопасности продукции, соответствующей стандартам и требованиям.</t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</si>
  <si>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бизнеса:
**Розничные покупатели:**
   - Люди, предпочитающие качественное и натуральное мясо, которые могут приобретать продукцию для личного потребления или приготовления пищи для семьи.
**Рестораны и кафе:**
   - Заведения общественного питания, которые используют мясо для приготовления блюд и заинтересованы в качественных поставках.
**Мясоперерабатывающие предприятия:**
   - Компании, специализирующиеся на переработке мяса, которые нуждаются в поставках сырья высокого качества.</t>
  </si>
  <si>
    <t>Хозяйства района</t>
  </si>
  <si>
    <t>**Качество и натуральность продукции:**
   - Мы стремимся к выращиванию здоровых и натуральных животных, что обеспечивает высокое качество и вкус мяса.
**Экологическая безопасность:**
   - Наше хозяйство придерживается экологически чистых методов производства, что делает нашу продукцию более привлекательной для клиентов, ценящих здоровое и натуральное питание.
**Надежные поставки:**
   - Мы обеспечиваем стабильные и своевременные поставки мяса, что позволяет нашим клиентам рассчитывать на нас и строить долгосрочные партнерские отношения.</t>
  </si>
  <si>
    <t>**Заболевания животных:**
   - Риск: Возможные заболевания или эпидемии, которые могут повлиять на здоровье животных и качество мяса.</t>
  </si>
  <si>
    <t>Регулярные медицинские обследования и введение профилактических мер для поддержания здоровья животных.</t>
  </si>
  <si>
    <t>**Нехватка спроса на рынке:**
   - Риск: Возможное снижение спроса на мясо из-за изменений в экономической ситуации или изменений в предпочтениях потребителей.</t>
  </si>
  <si>
    <t>Мониторинг рыночной ситуации и адаптация стратегий маркетинга и продаж в соответствии с изменениями спроса.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</si>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</sst>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9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1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20" fillId="0" borderId="0" xfId="0" applyFont="1"/>
    <xf numFmtId="0" fontId="0" fillId="0" borderId="0" xfId="0" applyAlignment="1">
      <alignment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0" xfId="0" applyFont="1"/>
    <xf numFmtId="0" fontId="22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1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26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2" fillId="0" borderId="1" xfId="0" applyFont="1" applyBorder="1"/>
    <xf numFmtId="0" fontId="22" fillId="0" borderId="1" xfId="0" applyFont="1" applyBorder="1" applyAlignment="1">
      <alignment horizontal="right"/>
    </xf>
    <xf numFmtId="0" fontId="2" fillId="0" borderId="0" xfId="0" applyFont="1"/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5" fillId="0" borderId="4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9" fontId="28" fillId="0" borderId="0" xfId="0" applyNumberFormat="1" applyFont="1" applyAlignment="1">
      <alignment horizontal="justify" wrapText="1"/>
    </xf>
    <xf numFmtId="49" fontId="28" fillId="0" borderId="0" xfId="0" applyNumberFormat="1" applyFont="1" applyAlignment="1">
      <alignment horizontal="justify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6" fillId="0" borderId="4" xfId="0" applyFont="1" applyBorder="1" applyAlignment="1">
      <alignment horizontal="left" wrapText="1"/>
    </xf>
    <xf numFmtId="0" fontId="26" fillId="0" borderId="2" xfId="0" applyFont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26" fillId="0" borderId="4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6" fillId="0" borderId="5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justify" wrapText="1"/>
    </xf>
    <xf numFmtId="49" fontId="2" fillId="0" borderId="0" xfId="0" applyNumberFormat="1" applyFont="1" applyAlignment="1">
      <alignment horizontal="justify"/>
    </xf>
    <xf numFmtId="0" fontId="20" fillId="0" borderId="0" xfId="0" applyFont="1" applyAlignment="1">
      <alignment horizontal="justify" wrapText="1"/>
    </xf>
    <xf numFmtId="0" fontId="20" fillId="0" borderId="0" xfId="0" applyFont="1" applyAlignment="1">
      <alignment horizontal="justify"/>
    </xf>
    <xf numFmtId="14" fontId="0" fillId="0" borderId="0" xfId="0" applyNumberFormat="1" applyAlignment="1">
      <alignment horizontal="center"/>
    </xf>
    <xf numFmtId="0" fontId="24" fillId="0" borderId="6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8" xfId="0" applyFont="1" applyBorder="1" applyAlignment="1">
      <alignment horizontal="center" wrapText="1"/>
    </xf>
    <xf numFmtId="0" fontId="24" fillId="0" borderId="9" xfId="0" applyFont="1" applyBorder="1" applyAlignment="1">
      <alignment horizontal="center" wrapText="1"/>
    </xf>
    <xf numFmtId="0" fontId="25" fillId="0" borderId="4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20" fillId="0" borderId="0" xfId="0" applyFont="1" applyAlignment="1">
      <alignment horizontal="left" indent="11"/>
    </xf>
    <xf numFmtId="9" fontId="22" fillId="0" borderId="1" xfId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25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49" fontId="28" fillId="0" borderId="0" xfId="0" applyNumberFormat="1" applyFont="1" applyAlignment="1">
      <alignment horizontal="justify" vertical="center" wrapText="1"/>
    </xf>
    <xf numFmtId="0" fontId="34" fillId="0" borderId="0" xfId="0" applyFont="1" applyAlignment="1">
      <alignment horizontal="left" vertical="center"/>
    </xf>
    <xf numFmtId="49" fontId="26" fillId="0" borderId="1" xfId="0" applyNumberFormat="1" applyFont="1" applyBorder="1" applyAlignment="1">
      <alignment horizontal="justify" vertical="center" wrapText="1"/>
    </xf>
    <xf numFmtId="0" fontId="9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66"/>
  <sheetViews>
    <sheetView tabSelected="1" view="pageLayout" zoomScaleNormal="91" workbookViewId="0">
      <selection activeCell="A2" sqref="A2:L2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90" t="s">
        <v>84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18.75" x14ac:dyDescent="0.25">
      <c r="A3" s="1"/>
    </row>
    <row r="4" spans="1:12" ht="18.75" x14ac:dyDescent="0.25">
      <c r="A4" s="90" t="s">
        <v>30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25">
      <c r="A5" s="129" t="s">
        <v>168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</row>
    <row r="6" spans="1:12" x14ac:dyDescent="0.25">
      <c r="A6" s="129" t="s">
        <v>169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</row>
    <row r="7" spans="1:12" x14ac:dyDescent="0.25">
      <c r="A7" s="129" t="s">
        <v>170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</row>
    <row r="8" spans="1:12" x14ac:dyDescent="0.25">
      <c r="A8" s="132" t="s">
        <v>171</v>
      </c>
      <c r="B8" s="132"/>
      <c r="C8" s="132"/>
      <c r="D8" s="132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132" t="s">
        <v>88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</row>
    <row r="10" spans="1:12" x14ac:dyDescent="0.25">
      <c r="A10" s="132" t="s">
        <v>172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</row>
    <row r="11" spans="1:12" x14ac:dyDescent="0.25">
      <c r="A11" s="132" t="s">
        <v>89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</row>
    <row r="12" spans="1:12" x14ac:dyDescent="0.25">
      <c r="A12" s="132" t="s">
        <v>173</v>
      </c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</row>
    <row r="13" spans="1:12" x14ac:dyDescent="0.25">
      <c r="A13" s="132" t="s">
        <v>90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</row>
    <row r="14" spans="1:12" x14ac:dyDescent="0.25">
      <c r="A14" s="132" t="s">
        <v>174</v>
      </c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</row>
    <row r="15" spans="1:12" x14ac:dyDescent="0.25">
      <c r="A15" s="132" t="s">
        <v>91</v>
      </c>
      <c r="B15" s="132"/>
      <c r="C15" s="132"/>
      <c r="D15" s="132"/>
      <c r="E15" s="132"/>
      <c r="F15" s="132"/>
      <c r="G15" s="132"/>
      <c r="H15" s="132"/>
      <c r="I15" s="132"/>
      <c r="J15" s="132"/>
      <c r="K15" s="132"/>
      <c r="L15" s="132"/>
    </row>
    <row r="16" spans="1:12" x14ac:dyDescent="0.25">
      <c r="A16" s="132" t="s">
        <v>174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</row>
    <row r="17" spans="1:14" ht="18.75" x14ac:dyDescent="0.25">
      <c r="A17" s="90" t="s">
        <v>31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</row>
    <row r="18" spans="1:14" ht="16.5" x14ac:dyDescent="0.25">
      <c r="A18" s="132" t="s">
        <v>149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4"/>
      <c r="N18" s="4"/>
    </row>
    <row r="19" spans="1:14" ht="210.75" customHeight="1" x14ac:dyDescent="0.25">
      <c r="A19" s="161" t="s">
        <v>160</v>
      </c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4"/>
      <c r="N19" s="4"/>
    </row>
    <row r="20" spans="1:14" ht="16.5" x14ac:dyDescent="0.25">
      <c r="A20" s="132" t="s">
        <v>150</v>
      </c>
      <c r="B20" s="132"/>
      <c r="C20" s="132"/>
      <c r="D20" s="132"/>
      <c r="E20" s="132"/>
      <c r="F20" s="132"/>
      <c r="G20" s="132"/>
      <c r="H20" s="132"/>
      <c r="I20" s="132"/>
      <c r="J20" s="132"/>
      <c r="K20" s="132"/>
      <c r="L20" s="132"/>
      <c r="M20" s="4"/>
      <c r="N20" s="4"/>
    </row>
    <row r="21" spans="1:14" x14ac:dyDescent="0.25">
      <c r="A21" s="129" t="s">
        <v>92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</row>
    <row r="22" spans="1:14" x14ac:dyDescent="0.25">
      <c r="A22" s="129" t="s">
        <v>147</v>
      </c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</row>
    <row r="23" spans="1:14" ht="17.25" customHeight="1" x14ac:dyDescent="0.25">
      <c r="A23" s="162" t="s">
        <v>93</v>
      </c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9"/>
      <c r="N23" s="19"/>
    </row>
    <row r="24" spans="1:14" ht="17.25" customHeight="1" x14ac:dyDescent="0.25">
      <c r="A24" s="162" t="s">
        <v>175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9"/>
      <c r="N24" s="19"/>
    </row>
    <row r="25" spans="1:14" ht="17.25" customHeight="1" x14ac:dyDescent="0.25">
      <c r="A25" s="131" t="s">
        <v>94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9"/>
      <c r="N25" s="19"/>
    </row>
    <row r="26" spans="1:14" ht="17.25" customHeight="1" x14ac:dyDescent="0.25">
      <c r="A26" s="131" t="s">
        <v>135</v>
      </c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9"/>
      <c r="N26" s="19"/>
    </row>
    <row r="27" spans="1:14" x14ac:dyDescent="0.25">
      <c r="A27" s="129" t="s">
        <v>137</v>
      </c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</row>
    <row r="28" spans="1:14" ht="18.75" x14ac:dyDescent="0.25">
      <c r="A28" s="90" t="s">
        <v>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14" ht="16.5" x14ac:dyDescent="0.25">
      <c r="A29" s="51" t="s">
        <v>96</v>
      </c>
      <c r="B29" s="51" t="s">
        <v>97</v>
      </c>
      <c r="C29" s="118" t="s">
        <v>95</v>
      </c>
      <c r="D29" s="119"/>
      <c r="E29" s="118" t="s">
        <v>103</v>
      </c>
      <c r="F29" s="119"/>
      <c r="G29" s="4"/>
      <c r="H29" s="4"/>
      <c r="I29" s="4"/>
      <c r="J29" s="4"/>
      <c r="K29" s="4"/>
      <c r="L29" s="4"/>
    </row>
    <row r="30" spans="1:14" ht="16.5" x14ac:dyDescent="0.25">
      <c r="A30" s="51"/>
      <c r="B30" s="51">
        <v>0</v>
      </c>
      <c r="C30" s="118">
        <v>0</v>
      </c>
      <c r="D30" s="119"/>
      <c r="E30" s="118">
        <f>B30*C30</f>
        <v>0</v>
      </c>
      <c r="F30" s="119"/>
      <c r="G30" s="4"/>
      <c r="H30" s="4"/>
      <c r="I30" s="4"/>
      <c r="J30" s="4"/>
      <c r="K30" s="4"/>
      <c r="L30" s="4"/>
    </row>
    <row r="31" spans="1:14" ht="16.5" x14ac:dyDescent="0.25">
      <c r="A31" s="51"/>
      <c r="B31" s="52"/>
      <c r="C31" s="118"/>
      <c r="D31" s="119"/>
      <c r="E31" s="118">
        <f t="shared" ref="E31:E32" si="0">B31*C31</f>
        <v>0</v>
      </c>
      <c r="F31" s="119"/>
      <c r="G31" s="4"/>
      <c r="H31" s="4"/>
      <c r="I31" s="4"/>
      <c r="J31" s="4"/>
      <c r="K31" s="4"/>
      <c r="L31" s="4"/>
    </row>
    <row r="32" spans="1:14" ht="16.5" x14ac:dyDescent="0.25">
      <c r="A32" s="51" t="s">
        <v>5</v>
      </c>
      <c r="B32" s="51">
        <f>SUM(B30:B31)</f>
        <v>0</v>
      </c>
      <c r="C32" s="118">
        <f>SUM(C30:C31)</f>
        <v>0</v>
      </c>
      <c r="D32" s="119"/>
      <c r="E32" s="118">
        <f t="shared" si="0"/>
        <v>0</v>
      </c>
      <c r="F32" s="119"/>
      <c r="G32" s="4"/>
      <c r="H32" s="4"/>
      <c r="I32" s="4"/>
      <c r="J32" s="4"/>
      <c r="K32" s="4"/>
      <c r="L32" s="4"/>
    </row>
    <row r="33" spans="1:12" ht="16.5" x14ac:dyDescent="0.25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</row>
    <row r="34" spans="1:12" ht="16.5" x14ac:dyDescent="0.25">
      <c r="A34" s="157" t="s">
        <v>63</v>
      </c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</row>
    <row r="35" spans="1:12" x14ac:dyDescent="0.25">
      <c r="A35" s="58" t="s">
        <v>98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x14ac:dyDescent="0.25">
      <c r="A36" s="159" t="s">
        <v>136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</row>
    <row r="37" spans="1:12" x14ac:dyDescent="0.25">
      <c r="A37" s="58" t="s">
        <v>99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5">
      <c r="A38" s="159" t="s">
        <v>134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</row>
    <row r="39" spans="1:12" x14ac:dyDescent="0.25">
      <c r="A39" s="159" t="s">
        <v>100</v>
      </c>
      <c r="B39" s="159"/>
      <c r="C39" s="159"/>
      <c r="D39" s="59">
        <v>2</v>
      </c>
      <c r="E39" s="58"/>
      <c r="F39" s="58"/>
      <c r="G39" s="58"/>
      <c r="H39" s="58"/>
      <c r="I39" s="58"/>
      <c r="J39" s="58"/>
      <c r="K39" s="58"/>
      <c r="L39" s="58"/>
    </row>
    <row r="40" spans="1:12" ht="15.75" x14ac:dyDescent="0.25">
      <c r="A40" s="58" t="s">
        <v>101</v>
      </c>
      <c r="B40" s="58"/>
      <c r="C40" s="58"/>
      <c r="D40" s="60">
        <f>$M132</f>
        <v>8</v>
      </c>
      <c r="E40" s="58"/>
      <c r="F40" s="58"/>
      <c r="G40" s="58"/>
      <c r="H40" s="58"/>
      <c r="I40" s="58"/>
      <c r="J40" s="58"/>
      <c r="K40" s="58"/>
      <c r="L40" s="58"/>
    </row>
    <row r="41" spans="1:12" ht="17.25" x14ac:dyDescent="0.25">
      <c r="A41" s="160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</row>
    <row r="42" spans="1:12" ht="17.25" x14ac:dyDescent="0.25">
      <c r="A42" s="160" t="s">
        <v>102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</row>
    <row r="43" spans="1:12" ht="33.75" customHeight="1" x14ac:dyDescent="0.25">
      <c r="A43" s="68" t="s">
        <v>11</v>
      </c>
      <c r="B43" s="69"/>
      <c r="C43" s="27" t="s">
        <v>1</v>
      </c>
      <c r="D43" s="27" t="s">
        <v>2</v>
      </c>
      <c r="E43" s="133" t="s">
        <v>3</v>
      </c>
      <c r="F43" s="133"/>
      <c r="G43" s="133"/>
      <c r="H43" s="76" t="s">
        <v>4</v>
      </c>
      <c r="I43" s="76"/>
      <c r="J43" s="76"/>
      <c r="K43" s="76"/>
      <c r="L43" s="76"/>
    </row>
    <row r="44" spans="1:12" hidden="1" x14ac:dyDescent="0.25">
      <c r="A44" s="68"/>
      <c r="B44" s="69"/>
      <c r="C44" s="26"/>
      <c r="D44" s="26"/>
      <c r="E44" s="133">
        <f t="shared" ref="E44:E46" si="1">C44*D44</f>
        <v>0</v>
      </c>
      <c r="F44" s="133"/>
      <c r="G44" s="133"/>
      <c r="H44" s="134"/>
      <c r="I44" s="134"/>
      <c r="J44" s="134"/>
      <c r="K44" s="134"/>
      <c r="L44" s="134"/>
    </row>
    <row r="45" spans="1:12" hidden="1" x14ac:dyDescent="0.25">
      <c r="A45" s="68"/>
      <c r="B45" s="69"/>
      <c r="C45" s="26"/>
      <c r="D45" s="26"/>
      <c r="E45" s="133">
        <f t="shared" si="1"/>
        <v>0</v>
      </c>
      <c r="F45" s="133"/>
      <c r="G45" s="133"/>
      <c r="H45" s="134"/>
      <c r="I45" s="134"/>
      <c r="J45" s="134"/>
      <c r="K45" s="134"/>
      <c r="L45" s="134"/>
    </row>
    <row r="46" spans="1:12" hidden="1" x14ac:dyDescent="0.25">
      <c r="A46" s="68"/>
      <c r="B46" s="69"/>
      <c r="C46" s="26"/>
      <c r="D46" s="26"/>
      <c r="E46" s="133">
        <f t="shared" si="1"/>
        <v>0</v>
      </c>
      <c r="F46" s="133"/>
      <c r="G46" s="133"/>
      <c r="H46" s="134"/>
      <c r="I46" s="134"/>
      <c r="J46" s="134"/>
      <c r="K46" s="134"/>
      <c r="L46" s="134"/>
    </row>
    <row r="47" spans="1:12" ht="15.75" thickBot="1" x14ac:dyDescent="0.3">
      <c r="A47" s="139" t="s">
        <v>138</v>
      </c>
      <c r="B47" s="140"/>
      <c r="C47" s="28"/>
      <c r="D47" s="28"/>
      <c r="E47" s="137">
        <f>SUM(E48:G49)</f>
        <v>160000</v>
      </c>
      <c r="F47" s="137"/>
      <c r="G47" s="137"/>
      <c r="H47" s="137"/>
      <c r="I47" s="137"/>
      <c r="J47" s="137"/>
      <c r="K47" s="137"/>
      <c r="L47" s="137"/>
    </row>
    <row r="48" spans="1:12" ht="18" customHeight="1" thickBot="1" x14ac:dyDescent="0.3">
      <c r="A48" s="72" t="s">
        <v>151</v>
      </c>
      <c r="B48" s="73"/>
      <c r="C48" s="27">
        <v>15</v>
      </c>
      <c r="D48" s="61">
        <v>10000</v>
      </c>
      <c r="E48" s="74">
        <f t="shared" ref="E48" si="2">C48*D48</f>
        <v>150000</v>
      </c>
      <c r="F48" s="75"/>
      <c r="G48" s="69"/>
      <c r="H48" s="76" t="s">
        <v>155</v>
      </c>
      <c r="I48" s="76"/>
      <c r="J48" s="76"/>
      <c r="K48" s="76"/>
      <c r="L48" s="76"/>
    </row>
    <row r="49" spans="1:12" ht="26.25" customHeight="1" thickBot="1" x14ac:dyDescent="0.3">
      <c r="A49" s="72" t="s">
        <v>139</v>
      </c>
      <c r="B49" s="73"/>
      <c r="C49" s="27">
        <v>50</v>
      </c>
      <c r="D49" s="62">
        <v>200</v>
      </c>
      <c r="E49" s="74">
        <f>C49*D49</f>
        <v>10000</v>
      </c>
      <c r="F49" s="75"/>
      <c r="G49" s="69"/>
      <c r="H49" s="76" t="s">
        <v>155</v>
      </c>
      <c r="I49" s="76"/>
      <c r="J49" s="76"/>
      <c r="K49" s="76"/>
      <c r="L49" s="76"/>
    </row>
    <row r="50" spans="1:12" ht="15.75" thickBot="1" x14ac:dyDescent="0.3">
      <c r="A50" s="139" t="s">
        <v>140</v>
      </c>
      <c r="B50" s="140"/>
      <c r="C50" s="28"/>
      <c r="D50" s="28"/>
      <c r="E50" s="137">
        <f>SUM(E51:G53)</f>
        <v>90000</v>
      </c>
      <c r="F50" s="137"/>
      <c r="G50" s="137"/>
      <c r="H50" s="137"/>
      <c r="I50" s="137"/>
      <c r="J50" s="137"/>
      <c r="K50" s="137"/>
      <c r="L50" s="137"/>
    </row>
    <row r="51" spans="1:12" ht="18" customHeight="1" thickBot="1" x14ac:dyDescent="0.3">
      <c r="A51" s="72" t="s">
        <v>152</v>
      </c>
      <c r="B51" s="73"/>
      <c r="C51" s="27">
        <v>100</v>
      </c>
      <c r="D51" s="63">
        <v>80</v>
      </c>
      <c r="E51" s="74">
        <f t="shared" ref="E51:E52" si="3">C51*D51</f>
        <v>8000</v>
      </c>
      <c r="F51" s="75"/>
      <c r="G51" s="69"/>
      <c r="H51" s="76" t="s">
        <v>155</v>
      </c>
      <c r="I51" s="76"/>
      <c r="J51" s="76"/>
      <c r="K51" s="76"/>
      <c r="L51" s="76"/>
    </row>
    <row r="52" spans="1:12" ht="18" customHeight="1" thickBot="1" x14ac:dyDescent="0.3">
      <c r="A52" s="72" t="s">
        <v>153</v>
      </c>
      <c r="B52" s="73"/>
      <c r="C52" s="27">
        <v>3000</v>
      </c>
      <c r="D52" s="63">
        <v>14</v>
      </c>
      <c r="E52" s="74">
        <f t="shared" si="3"/>
        <v>42000</v>
      </c>
      <c r="F52" s="75"/>
      <c r="G52" s="69"/>
      <c r="H52" s="76" t="s">
        <v>155</v>
      </c>
      <c r="I52" s="76"/>
      <c r="J52" s="76"/>
      <c r="K52" s="76"/>
      <c r="L52" s="76"/>
    </row>
    <row r="53" spans="1:12" ht="18" customHeight="1" thickBot="1" x14ac:dyDescent="0.3">
      <c r="A53" s="72" t="s">
        <v>154</v>
      </c>
      <c r="B53" s="73"/>
      <c r="C53" s="27">
        <v>10</v>
      </c>
      <c r="D53" s="63">
        <v>4000</v>
      </c>
      <c r="E53" s="74">
        <f t="shared" ref="E53" si="4">C53*D53</f>
        <v>40000</v>
      </c>
      <c r="F53" s="75"/>
      <c r="G53" s="69"/>
      <c r="H53" s="76" t="s">
        <v>155</v>
      </c>
      <c r="I53" s="76"/>
      <c r="J53" s="76"/>
      <c r="K53" s="76"/>
      <c r="L53" s="76"/>
    </row>
    <row r="54" spans="1:12" x14ac:dyDescent="0.25">
      <c r="A54" s="135" t="s">
        <v>5</v>
      </c>
      <c r="B54" s="136"/>
      <c r="C54" s="28"/>
      <c r="D54" s="28"/>
      <c r="E54" s="137">
        <f>E47+E50</f>
        <v>250000</v>
      </c>
      <c r="F54" s="137"/>
      <c r="G54" s="137"/>
      <c r="H54" s="135"/>
      <c r="I54" s="138"/>
      <c r="J54" s="138"/>
      <c r="K54" s="138"/>
      <c r="L54" s="136"/>
    </row>
    <row r="55" spans="1:12" x14ac:dyDescent="0.25">
      <c r="A55" s="129" t="s">
        <v>156</v>
      </c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</row>
    <row r="56" spans="1:12" ht="15.75" x14ac:dyDescent="0.25">
      <c r="D56" s="45"/>
    </row>
    <row r="57" spans="1:12" ht="15.75" x14ac:dyDescent="0.25">
      <c r="A57" t="s">
        <v>104</v>
      </c>
      <c r="D57" s="45"/>
    </row>
    <row r="58" spans="1:12" ht="41.25" customHeight="1" x14ac:dyDescent="0.25">
      <c r="A58" s="141" t="s">
        <v>11</v>
      </c>
      <c r="B58" s="142" t="s">
        <v>105</v>
      </c>
      <c r="C58" s="143"/>
      <c r="D58" s="143"/>
      <c r="E58" s="143"/>
      <c r="F58" s="144"/>
      <c r="G58" s="141" t="s">
        <v>106</v>
      </c>
      <c r="H58" s="124" t="s">
        <v>107</v>
      </c>
      <c r="I58" s="124"/>
      <c r="J58" s="124"/>
    </row>
    <row r="59" spans="1:12" x14ac:dyDescent="0.25">
      <c r="A59" s="141"/>
      <c r="B59" s="145"/>
      <c r="C59" s="146"/>
      <c r="D59" s="146"/>
      <c r="E59" s="146"/>
      <c r="F59" s="147"/>
      <c r="G59" s="141"/>
      <c r="H59" s="46" t="s">
        <v>108</v>
      </c>
      <c r="I59" s="43" t="s">
        <v>109</v>
      </c>
      <c r="J59" s="43" t="s">
        <v>110</v>
      </c>
    </row>
    <row r="60" spans="1:12" ht="44.25" customHeight="1" x14ac:dyDescent="0.25">
      <c r="A60" s="64" t="s">
        <v>151</v>
      </c>
      <c r="B60" s="84" t="s">
        <v>157</v>
      </c>
      <c r="C60" s="88"/>
      <c r="D60" s="88"/>
      <c r="E60" s="88"/>
      <c r="F60" s="89"/>
      <c r="G60" s="64">
        <v>1</v>
      </c>
      <c r="H60" s="32">
        <v>8000</v>
      </c>
      <c r="I60" s="32">
        <v>10000</v>
      </c>
      <c r="J60" s="32">
        <v>25000</v>
      </c>
    </row>
    <row r="61" spans="1:12" x14ac:dyDescent="0.25">
      <c r="A61" s="50" t="s">
        <v>139</v>
      </c>
      <c r="B61" s="87" t="s">
        <v>141</v>
      </c>
      <c r="C61" s="88"/>
      <c r="D61" s="88"/>
      <c r="E61" s="88"/>
      <c r="F61" s="89"/>
      <c r="G61" s="64">
        <v>1</v>
      </c>
      <c r="H61" s="32">
        <v>150</v>
      </c>
      <c r="I61" s="32">
        <v>200</v>
      </c>
      <c r="J61" s="32">
        <v>250</v>
      </c>
    </row>
    <row r="62" spans="1:12" ht="53.25" customHeight="1" x14ac:dyDescent="0.25">
      <c r="A62" s="64" t="s">
        <v>152</v>
      </c>
      <c r="B62" s="84" t="s">
        <v>142</v>
      </c>
      <c r="C62" s="85"/>
      <c r="D62" s="85"/>
      <c r="E62" s="85"/>
      <c r="F62" s="86"/>
      <c r="G62" s="64">
        <v>1</v>
      </c>
      <c r="H62" s="32">
        <v>60</v>
      </c>
      <c r="I62" s="32">
        <v>80</v>
      </c>
      <c r="J62" s="32">
        <v>100</v>
      </c>
    </row>
    <row r="63" spans="1:12" x14ac:dyDescent="0.25">
      <c r="A63" s="87" t="s">
        <v>5</v>
      </c>
      <c r="B63" s="88"/>
      <c r="C63" s="88"/>
      <c r="D63" s="88"/>
      <c r="E63" s="88"/>
      <c r="F63" s="89"/>
      <c r="G63" s="50">
        <f>SUM(G60:G62)</f>
        <v>3</v>
      </c>
      <c r="H63" s="32">
        <f>SUM(H60:H62)</f>
        <v>8210</v>
      </c>
      <c r="I63" s="32">
        <f>SUM(I60:I62)</f>
        <v>10280</v>
      </c>
      <c r="J63" s="32">
        <f>SUM(J60:J62)</f>
        <v>25350</v>
      </c>
    </row>
    <row r="64" spans="1:12" ht="15.75" x14ac:dyDescent="0.25">
      <c r="D64" s="45"/>
    </row>
    <row r="65" spans="1:16" ht="15.75" customHeight="1" x14ac:dyDescent="0.25">
      <c r="A65" s="90" t="s">
        <v>115</v>
      </c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</row>
    <row r="66" spans="1:16" ht="15.75" customHeight="1" x14ac:dyDescent="0.25">
      <c r="A66" s="79" t="s">
        <v>111</v>
      </c>
      <c r="B66" s="79"/>
      <c r="C66" s="79"/>
      <c r="D66" s="79"/>
      <c r="E66" s="79"/>
      <c r="F66" s="79"/>
      <c r="G66" s="57"/>
      <c r="H66" s="57"/>
      <c r="I66" s="57"/>
      <c r="J66" s="57"/>
      <c r="K66" s="57"/>
      <c r="L66" s="57"/>
    </row>
    <row r="67" spans="1:16" ht="156" customHeight="1" x14ac:dyDescent="0.25">
      <c r="A67" s="91" t="s">
        <v>161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</row>
    <row r="68" spans="1:16" ht="15.75" customHeight="1" x14ac:dyDescent="0.25">
      <c r="A68" s="79" t="s">
        <v>112</v>
      </c>
      <c r="B68" s="79"/>
      <c r="C68" s="79"/>
      <c r="D68" s="79"/>
      <c r="E68" s="79"/>
      <c r="F68" s="79"/>
      <c r="G68" s="57"/>
      <c r="H68" s="57"/>
      <c r="I68" s="57"/>
      <c r="J68" s="57"/>
      <c r="K68" s="57"/>
      <c r="L68" s="57"/>
    </row>
    <row r="69" spans="1:16" ht="15.75" customHeight="1" x14ac:dyDescent="0.25">
      <c r="A69" s="81" t="s">
        <v>133</v>
      </c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</row>
    <row r="70" spans="1:16" ht="15.75" customHeight="1" x14ac:dyDescent="0.25">
      <c r="A70" s="79" t="s">
        <v>113</v>
      </c>
      <c r="B70" s="79"/>
      <c r="C70" s="79"/>
      <c r="D70" s="79"/>
      <c r="E70" s="79"/>
      <c r="F70" s="79"/>
      <c r="G70" s="57"/>
      <c r="H70" s="57"/>
      <c r="I70" s="57"/>
      <c r="J70" s="57"/>
      <c r="K70" s="57"/>
      <c r="L70" s="57"/>
    </row>
    <row r="71" spans="1:16" ht="15.75" customHeight="1" x14ac:dyDescent="0.25">
      <c r="A71" s="80" t="s">
        <v>162</v>
      </c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</row>
    <row r="72" spans="1:16" ht="15.75" customHeight="1" x14ac:dyDescent="0.25">
      <c r="A72" s="79" t="s">
        <v>114</v>
      </c>
      <c r="B72" s="79"/>
      <c r="C72" s="79"/>
      <c r="D72" s="79"/>
      <c r="E72" s="79"/>
      <c r="F72" s="79"/>
      <c r="G72" s="57"/>
      <c r="H72" s="57"/>
      <c r="I72" s="57"/>
      <c r="J72" s="57"/>
      <c r="K72" s="57"/>
      <c r="L72" s="57"/>
    </row>
    <row r="73" spans="1:16" ht="123" customHeight="1" x14ac:dyDescent="0.25">
      <c r="A73" s="77" t="s">
        <v>163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</row>
    <row r="74" spans="1:16" ht="18.75" x14ac:dyDescent="0.25">
      <c r="A74" s="130" t="s">
        <v>123</v>
      </c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</row>
    <row r="75" spans="1:16" x14ac:dyDescent="0.25">
      <c r="A75" s="82" t="s">
        <v>116</v>
      </c>
      <c r="B75" s="82"/>
      <c r="C75" s="82"/>
      <c r="D75" s="82"/>
      <c r="E75" s="82"/>
      <c r="F75" s="82"/>
    </row>
    <row r="76" spans="1:16" x14ac:dyDescent="0.25">
      <c r="A76" s="83" t="s">
        <v>133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</row>
    <row r="77" spans="1:16" ht="18.75" customHeight="1" x14ac:dyDescent="0.25">
      <c r="A77" s="82" t="s">
        <v>118</v>
      </c>
      <c r="B77" s="82"/>
      <c r="C77" s="82"/>
      <c r="D77" s="82"/>
      <c r="E77" s="82"/>
      <c r="F77" s="82"/>
    </row>
    <row r="78" spans="1:16" ht="15" customHeight="1" x14ac:dyDescent="0.25">
      <c r="A78" s="83" t="s">
        <v>148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</row>
    <row r="79" spans="1:16" ht="18.75" customHeight="1" x14ac:dyDescent="0.25">
      <c r="A79" s="82" t="s">
        <v>117</v>
      </c>
      <c r="B79" s="82"/>
      <c r="C79" s="82"/>
      <c r="D79" s="82"/>
      <c r="E79" s="82"/>
      <c r="F79" s="82"/>
    </row>
    <row r="80" spans="1:16" ht="51.75" customHeight="1" x14ac:dyDescent="0.3">
      <c r="A80" s="96" t="s">
        <v>6</v>
      </c>
      <c r="B80" s="100"/>
      <c r="C80" s="97"/>
      <c r="D80" s="102" t="s">
        <v>45</v>
      </c>
      <c r="E80" s="104" t="s">
        <v>46</v>
      </c>
      <c r="F80" s="104" t="s">
        <v>7</v>
      </c>
      <c r="G80" s="96" t="s">
        <v>61</v>
      </c>
      <c r="H80" s="97"/>
      <c r="I80" s="96" t="s">
        <v>8</v>
      </c>
      <c r="J80" s="97"/>
      <c r="K80" s="112" t="s">
        <v>60</v>
      </c>
      <c r="L80" s="113"/>
      <c r="M80" s="2"/>
      <c r="N80" s="2"/>
      <c r="O80" s="2"/>
      <c r="P80" s="2"/>
    </row>
    <row r="81" spans="1:16" ht="17.25" x14ac:dyDescent="0.3">
      <c r="A81" s="98"/>
      <c r="B81" s="101"/>
      <c r="C81" s="99"/>
      <c r="D81" s="103"/>
      <c r="E81" s="105"/>
      <c r="F81" s="105"/>
      <c r="G81" s="98"/>
      <c r="H81" s="99"/>
      <c r="I81" s="98"/>
      <c r="J81" s="99"/>
      <c r="K81" s="114"/>
      <c r="L81" s="115"/>
      <c r="M81" s="2"/>
      <c r="N81" s="2"/>
      <c r="O81" s="2"/>
      <c r="P81" s="2"/>
    </row>
    <row r="82" spans="1:16" ht="17.25" x14ac:dyDescent="0.3">
      <c r="A82" s="68">
        <v>1</v>
      </c>
      <c r="B82" s="75"/>
      <c r="C82" s="69"/>
      <c r="D82" s="25">
        <v>2</v>
      </c>
      <c r="E82" s="27">
        <v>3</v>
      </c>
      <c r="F82" s="27">
        <v>4</v>
      </c>
      <c r="G82" s="68">
        <v>5</v>
      </c>
      <c r="H82" s="69"/>
      <c r="I82" s="68">
        <v>6</v>
      </c>
      <c r="J82" s="69"/>
      <c r="K82" s="110">
        <v>7</v>
      </c>
      <c r="L82" s="111"/>
      <c r="M82" s="2"/>
      <c r="N82" s="2"/>
      <c r="O82" s="2"/>
      <c r="P82" s="2"/>
    </row>
    <row r="83" spans="1:16" ht="17.25" x14ac:dyDescent="0.3">
      <c r="A83" s="65" t="s">
        <v>159</v>
      </c>
      <c r="B83" s="66"/>
      <c r="C83" s="67"/>
      <c r="D83" s="26" t="s">
        <v>145</v>
      </c>
      <c r="E83" s="27">
        <v>40</v>
      </c>
      <c r="F83" s="27">
        <v>600</v>
      </c>
      <c r="G83" s="68">
        <f>E83*F83</f>
        <v>24000</v>
      </c>
      <c r="H83" s="69"/>
      <c r="I83" s="68">
        <v>30</v>
      </c>
      <c r="J83" s="69"/>
      <c r="K83" s="70">
        <f>E83*I83</f>
        <v>1200</v>
      </c>
      <c r="L83" s="71"/>
      <c r="M83" s="2"/>
      <c r="N83" s="2"/>
      <c r="O83" s="2"/>
      <c r="P83" s="2"/>
    </row>
    <row r="84" spans="1:16" ht="17.25" x14ac:dyDescent="0.3">
      <c r="A84" s="65" t="s">
        <v>158</v>
      </c>
      <c r="B84" s="66"/>
      <c r="C84" s="67"/>
      <c r="D84" s="26" t="s">
        <v>145</v>
      </c>
      <c r="E84" s="27">
        <v>60</v>
      </c>
      <c r="F84" s="27">
        <v>350</v>
      </c>
      <c r="G84" s="68">
        <f>E84*F84</f>
        <v>21000</v>
      </c>
      <c r="H84" s="69"/>
      <c r="I84" s="68">
        <v>30</v>
      </c>
      <c r="J84" s="69"/>
      <c r="K84" s="70">
        <f>E84*I84</f>
        <v>1800</v>
      </c>
      <c r="L84" s="71"/>
      <c r="M84" s="2"/>
      <c r="N84" s="2"/>
      <c r="O84" s="2"/>
      <c r="P84" s="2"/>
    </row>
    <row r="85" spans="1:16" ht="17.25" x14ac:dyDescent="0.3">
      <c r="A85" s="65" t="s">
        <v>143</v>
      </c>
      <c r="B85" s="66"/>
      <c r="C85" s="67"/>
      <c r="D85" s="26" t="s">
        <v>144</v>
      </c>
      <c r="E85" s="27">
        <v>200</v>
      </c>
      <c r="F85" s="27">
        <v>80</v>
      </c>
      <c r="G85" s="68">
        <f>E85*F85</f>
        <v>16000</v>
      </c>
      <c r="H85" s="69"/>
      <c r="I85" s="68">
        <v>5</v>
      </c>
      <c r="J85" s="69"/>
      <c r="K85" s="70">
        <f>E85*I85</f>
        <v>1000</v>
      </c>
      <c r="L85" s="71"/>
      <c r="M85" s="2"/>
      <c r="N85" s="2"/>
      <c r="O85" s="2"/>
      <c r="P85" s="2"/>
    </row>
    <row r="86" spans="1:16" ht="17.25" hidden="1" x14ac:dyDescent="0.3">
      <c r="A86" s="65"/>
      <c r="B86" s="66"/>
      <c r="C86" s="67"/>
      <c r="D86" s="26"/>
      <c r="E86" s="26"/>
      <c r="F86" s="26"/>
      <c r="G86" s="68">
        <f t="shared" ref="G86:G90" si="5">E86*F86</f>
        <v>0</v>
      </c>
      <c r="H86" s="69"/>
      <c r="I86" s="68"/>
      <c r="J86" s="69"/>
      <c r="K86" s="110">
        <f t="shared" ref="K86:K90" si="6">E86*I86</f>
        <v>0</v>
      </c>
      <c r="L86" s="111"/>
      <c r="M86" s="2"/>
      <c r="N86" s="2"/>
      <c r="O86" s="2"/>
      <c r="P86" s="2"/>
    </row>
    <row r="87" spans="1:16" ht="17.25" hidden="1" x14ac:dyDescent="0.3">
      <c r="A87" s="65"/>
      <c r="B87" s="66"/>
      <c r="C87" s="67"/>
      <c r="D87" s="26"/>
      <c r="E87" s="26"/>
      <c r="F87" s="26"/>
      <c r="G87" s="68">
        <f t="shared" si="5"/>
        <v>0</v>
      </c>
      <c r="H87" s="69"/>
      <c r="I87" s="68"/>
      <c r="J87" s="69"/>
      <c r="K87" s="110">
        <f t="shared" si="6"/>
        <v>0</v>
      </c>
      <c r="L87" s="111"/>
      <c r="M87" s="2"/>
      <c r="N87" s="2"/>
      <c r="O87" s="2"/>
      <c r="P87" s="2"/>
    </row>
    <row r="88" spans="1:16" ht="17.25" hidden="1" x14ac:dyDescent="0.3">
      <c r="A88" s="65"/>
      <c r="B88" s="66"/>
      <c r="C88" s="67"/>
      <c r="D88" s="26"/>
      <c r="E88" s="26"/>
      <c r="F88" s="26"/>
      <c r="G88" s="68">
        <f t="shared" si="5"/>
        <v>0</v>
      </c>
      <c r="H88" s="69"/>
      <c r="I88" s="68"/>
      <c r="J88" s="69"/>
      <c r="K88" s="110">
        <f t="shared" si="6"/>
        <v>0</v>
      </c>
      <c r="L88" s="111"/>
      <c r="M88" s="2"/>
      <c r="N88" s="2"/>
      <c r="O88" s="2"/>
      <c r="P88" s="2"/>
    </row>
    <row r="89" spans="1:16" ht="17.25" hidden="1" x14ac:dyDescent="0.3">
      <c r="A89" s="65"/>
      <c r="B89" s="66"/>
      <c r="C89" s="67"/>
      <c r="D89" s="26"/>
      <c r="E89" s="26"/>
      <c r="F89" s="26"/>
      <c r="G89" s="68">
        <f t="shared" si="5"/>
        <v>0</v>
      </c>
      <c r="H89" s="69"/>
      <c r="I89" s="68"/>
      <c r="J89" s="69"/>
      <c r="K89" s="110">
        <f t="shared" si="6"/>
        <v>0</v>
      </c>
      <c r="L89" s="111"/>
      <c r="M89" s="2"/>
      <c r="N89" s="2"/>
      <c r="O89" s="2"/>
      <c r="P89" s="2"/>
    </row>
    <row r="90" spans="1:16" ht="17.25" hidden="1" x14ac:dyDescent="0.3">
      <c r="A90" s="65"/>
      <c r="B90" s="66"/>
      <c r="C90" s="67"/>
      <c r="D90" s="26"/>
      <c r="E90" s="26"/>
      <c r="F90" s="26"/>
      <c r="G90" s="68">
        <f t="shared" si="5"/>
        <v>0</v>
      </c>
      <c r="H90" s="69"/>
      <c r="I90" s="68"/>
      <c r="J90" s="69"/>
      <c r="K90" s="110">
        <f t="shared" si="6"/>
        <v>0</v>
      </c>
      <c r="L90" s="111"/>
      <c r="M90" s="2"/>
      <c r="N90" s="2"/>
      <c r="O90" s="2"/>
      <c r="P90" s="2"/>
    </row>
    <row r="91" spans="1:16" ht="17.25" x14ac:dyDescent="0.3">
      <c r="A91" s="65" t="s">
        <v>9</v>
      </c>
      <c r="B91" s="66"/>
      <c r="C91" s="67"/>
      <c r="D91" s="26"/>
      <c r="E91" s="27">
        <f>SUM(E83:E90)</f>
        <v>300</v>
      </c>
      <c r="F91" s="27" t="s">
        <v>10</v>
      </c>
      <c r="G91" s="68">
        <f>SUM(G83:G90)</f>
        <v>61000</v>
      </c>
      <c r="H91" s="69"/>
      <c r="I91" s="68" t="s">
        <v>10</v>
      </c>
      <c r="J91" s="69"/>
      <c r="K91" s="110">
        <f>SUM(K83:K90)</f>
        <v>4000</v>
      </c>
      <c r="L91" s="111"/>
      <c r="M91" s="2"/>
      <c r="N91" s="2"/>
      <c r="O91" s="2"/>
      <c r="P91" s="2"/>
    </row>
    <row r="92" spans="1:16" ht="17.25" x14ac:dyDescent="0.3">
      <c r="A92" s="15"/>
      <c r="B92" s="15"/>
      <c r="C92" s="15"/>
      <c r="D92" s="16"/>
      <c r="E92" s="16"/>
      <c r="F92" s="17"/>
      <c r="G92" s="17"/>
      <c r="H92" s="17"/>
      <c r="I92" s="17"/>
      <c r="J92" s="17"/>
      <c r="K92" s="18"/>
      <c r="L92" s="18"/>
      <c r="M92" s="2"/>
      <c r="N92" s="2"/>
      <c r="O92" s="2"/>
      <c r="P92" s="2"/>
    </row>
    <row r="93" spans="1:16" x14ac:dyDescent="0.25">
      <c r="A93" s="129" t="s">
        <v>119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</row>
    <row r="94" spans="1:16" ht="18.75" customHeight="1" x14ac:dyDescent="0.3">
      <c r="A94" s="68" t="s">
        <v>11</v>
      </c>
      <c r="B94" s="75"/>
      <c r="C94" s="69"/>
      <c r="D94" s="68" t="s">
        <v>12</v>
      </c>
      <c r="E94" s="69"/>
      <c r="F94" s="133" t="s">
        <v>11</v>
      </c>
      <c r="G94" s="133"/>
      <c r="H94" s="133"/>
      <c r="I94" s="118" t="s">
        <v>12</v>
      </c>
      <c r="J94" s="119"/>
      <c r="K94" s="2"/>
      <c r="L94" s="2"/>
      <c r="M94" s="2"/>
      <c r="N94" s="2"/>
      <c r="O94" s="2"/>
    </row>
    <row r="95" spans="1:16" ht="17.25" x14ac:dyDescent="0.3">
      <c r="A95" s="65" t="s">
        <v>146</v>
      </c>
      <c r="B95" s="66"/>
      <c r="C95" s="67"/>
      <c r="D95" s="68">
        <v>3500</v>
      </c>
      <c r="E95" s="69"/>
      <c r="F95" s="65" t="s">
        <v>121</v>
      </c>
      <c r="G95" s="66"/>
      <c r="H95" s="67"/>
      <c r="I95" s="116">
        <v>3000</v>
      </c>
      <c r="J95" s="117"/>
      <c r="K95" s="2"/>
      <c r="L95" s="2"/>
      <c r="M95" s="2"/>
      <c r="N95" s="2"/>
      <c r="O95" s="2"/>
    </row>
    <row r="96" spans="1:16" ht="17.25" x14ac:dyDescent="0.3">
      <c r="A96" s="65" t="s">
        <v>14</v>
      </c>
      <c r="B96" s="66"/>
      <c r="C96" s="67"/>
      <c r="D96" s="68">
        <v>2000</v>
      </c>
      <c r="E96" s="69"/>
      <c r="F96" s="150" t="s">
        <v>13</v>
      </c>
      <c r="G96" s="150"/>
      <c r="H96" s="150"/>
      <c r="I96" s="116">
        <v>500</v>
      </c>
      <c r="J96" s="117"/>
      <c r="K96" s="2"/>
      <c r="L96" s="2"/>
      <c r="M96" s="2"/>
      <c r="N96" s="2"/>
      <c r="O96" s="2"/>
    </row>
    <row r="97" spans="1:15" ht="17.25" x14ac:dyDescent="0.3">
      <c r="A97" s="65" t="s">
        <v>120</v>
      </c>
      <c r="B97" s="66"/>
      <c r="C97" s="67"/>
      <c r="D97" s="68">
        <v>800</v>
      </c>
      <c r="E97" s="69"/>
      <c r="F97" s="150" t="s">
        <v>122</v>
      </c>
      <c r="G97" s="150"/>
      <c r="H97" s="150"/>
      <c r="I97" s="116">
        <f>E32*1.3</f>
        <v>0</v>
      </c>
      <c r="J97" s="117"/>
      <c r="K97" s="2"/>
      <c r="L97" s="2"/>
      <c r="M97" s="2"/>
      <c r="N97" s="2"/>
      <c r="O97" s="2"/>
    </row>
    <row r="98" spans="1:15" ht="17.25" customHeight="1" x14ac:dyDescent="0.3">
      <c r="A98" s="65"/>
      <c r="B98" s="66"/>
      <c r="C98" s="67"/>
      <c r="D98" s="68"/>
      <c r="E98" s="69"/>
      <c r="F98" s="68" t="s">
        <v>5</v>
      </c>
      <c r="G98" s="75"/>
      <c r="H98" s="69"/>
      <c r="I98" s="68">
        <f>SUM(D95:E98)+SUM(I95:J97)</f>
        <v>9800</v>
      </c>
      <c r="J98" s="69"/>
      <c r="K98" s="2"/>
      <c r="L98" s="2"/>
      <c r="M98" s="2"/>
      <c r="N98" s="2"/>
      <c r="O98" s="2"/>
    </row>
    <row r="99" spans="1:15" ht="17.25" x14ac:dyDescent="0.3">
      <c r="A99" s="3"/>
      <c r="B99" s="3"/>
      <c r="C99" s="3"/>
      <c r="D99" s="7"/>
      <c r="E99" s="7"/>
      <c r="F99" s="7"/>
      <c r="G99" s="7"/>
      <c r="H99" s="2"/>
      <c r="I99" s="2"/>
      <c r="J99" s="2"/>
      <c r="K99" s="2"/>
      <c r="L99" s="2"/>
    </row>
    <row r="100" spans="1:15" ht="18.75" x14ac:dyDescent="0.25">
      <c r="A100" s="121" t="s">
        <v>32</v>
      </c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</row>
    <row r="101" spans="1:15" ht="16.5" x14ac:dyDescent="0.25">
      <c r="A101" s="149"/>
      <c r="B101" s="149"/>
      <c r="C101" s="149"/>
      <c r="D101" s="149"/>
      <c r="E101" s="149"/>
      <c r="F101" s="149"/>
      <c r="G101" s="149"/>
      <c r="H101" s="149"/>
      <c r="I101" s="149"/>
      <c r="J101" s="149"/>
      <c r="K101" s="149"/>
      <c r="L101" s="149"/>
    </row>
    <row r="102" spans="1:15" ht="16.5" x14ac:dyDescent="0.25">
      <c r="A102" s="3" t="s">
        <v>15</v>
      </c>
      <c r="B102" s="44" t="s">
        <v>69</v>
      </c>
      <c r="C102" s="44" t="s">
        <v>70</v>
      </c>
      <c r="D102" s="44" t="s">
        <v>71</v>
      </c>
      <c r="E102" s="44" t="s">
        <v>72</v>
      </c>
      <c r="F102" s="44" t="s">
        <v>73</v>
      </c>
      <c r="G102" s="44" t="s">
        <v>74</v>
      </c>
      <c r="H102" s="44" t="s">
        <v>75</v>
      </c>
      <c r="I102" s="44" t="s">
        <v>76</v>
      </c>
      <c r="J102" s="44" t="s">
        <v>65</v>
      </c>
      <c r="K102" s="44" t="s">
        <v>66</v>
      </c>
      <c r="L102" s="44" t="s">
        <v>67</v>
      </c>
      <c r="M102" s="44" t="s">
        <v>68</v>
      </c>
      <c r="N102" s="29"/>
    </row>
    <row r="103" spans="1:15" ht="17.25" x14ac:dyDescent="0.25">
      <c r="A103" s="3" t="s">
        <v>16</v>
      </c>
      <c r="B103" s="12">
        <v>0</v>
      </c>
      <c r="C103" s="12">
        <v>0</v>
      </c>
      <c r="D103" s="12">
        <v>0.6</v>
      </c>
      <c r="E103" s="12">
        <v>0.8</v>
      </c>
      <c r="F103" s="12">
        <v>1</v>
      </c>
      <c r="G103" s="12">
        <v>1</v>
      </c>
      <c r="H103" s="12">
        <v>1</v>
      </c>
      <c r="I103" s="12">
        <v>1</v>
      </c>
      <c r="J103" s="12">
        <v>1</v>
      </c>
      <c r="K103" s="12">
        <v>1</v>
      </c>
      <c r="L103" s="12">
        <v>1</v>
      </c>
      <c r="M103" s="12">
        <v>1</v>
      </c>
      <c r="N103" s="29"/>
    </row>
    <row r="104" spans="1:15" ht="48" customHeight="1" x14ac:dyDescent="0.25">
      <c r="A104" s="24" t="s">
        <v>17</v>
      </c>
      <c r="B104" s="24" t="s">
        <v>34</v>
      </c>
      <c r="C104" s="24" t="s">
        <v>35</v>
      </c>
      <c r="D104" s="24" t="s">
        <v>36</v>
      </c>
      <c r="E104" s="24" t="s">
        <v>43</v>
      </c>
      <c r="F104" s="24" t="s">
        <v>37</v>
      </c>
      <c r="G104" s="24" t="s">
        <v>38</v>
      </c>
      <c r="H104" s="24" t="s">
        <v>39</v>
      </c>
      <c r="I104" s="24" t="s">
        <v>40</v>
      </c>
      <c r="J104" s="24" t="s">
        <v>41</v>
      </c>
      <c r="K104" s="24" t="s">
        <v>44</v>
      </c>
      <c r="L104" s="24" t="s">
        <v>42</v>
      </c>
      <c r="M104" s="24" t="s">
        <v>62</v>
      </c>
      <c r="N104" s="24" t="s">
        <v>5</v>
      </c>
    </row>
    <row r="105" spans="1:15" x14ac:dyDescent="0.25">
      <c r="A105" s="47" t="s">
        <v>18</v>
      </c>
      <c r="B105" s="22">
        <f t="shared" ref="B105:M105" si="7">$G91*B103</f>
        <v>0</v>
      </c>
      <c r="C105" s="22">
        <f t="shared" si="7"/>
        <v>0</v>
      </c>
      <c r="D105" s="22">
        <f t="shared" si="7"/>
        <v>36600</v>
      </c>
      <c r="E105" s="22">
        <f t="shared" si="7"/>
        <v>48800</v>
      </c>
      <c r="F105" s="22">
        <f t="shared" si="7"/>
        <v>61000</v>
      </c>
      <c r="G105" s="22">
        <f t="shared" si="7"/>
        <v>61000</v>
      </c>
      <c r="H105" s="22">
        <f t="shared" si="7"/>
        <v>61000</v>
      </c>
      <c r="I105" s="22">
        <f t="shared" si="7"/>
        <v>61000</v>
      </c>
      <c r="J105" s="22">
        <f t="shared" si="7"/>
        <v>61000</v>
      </c>
      <c r="K105" s="22">
        <f t="shared" si="7"/>
        <v>61000</v>
      </c>
      <c r="L105" s="22">
        <f t="shared" si="7"/>
        <v>61000</v>
      </c>
      <c r="M105" s="22">
        <f t="shared" si="7"/>
        <v>61000</v>
      </c>
      <c r="N105" s="30">
        <f>SUM(B105:M105)</f>
        <v>573400</v>
      </c>
    </row>
    <row r="106" spans="1:15" x14ac:dyDescent="0.25">
      <c r="A106" s="47" t="s">
        <v>19</v>
      </c>
      <c r="B106" s="22">
        <f>SUM(B107:B119)</f>
        <v>8900</v>
      </c>
      <c r="C106" s="22">
        <f t="shared" ref="C106:M106" si="8">SUM(C107:C119)</f>
        <v>8100</v>
      </c>
      <c r="D106" s="22">
        <f t="shared" si="8"/>
        <v>12300</v>
      </c>
      <c r="E106" s="22">
        <f t="shared" si="8"/>
        <v>13700</v>
      </c>
      <c r="F106" s="22">
        <f t="shared" si="8"/>
        <v>15100</v>
      </c>
      <c r="G106" s="22">
        <f t="shared" si="8"/>
        <v>15100</v>
      </c>
      <c r="H106" s="22">
        <f t="shared" si="8"/>
        <v>15100</v>
      </c>
      <c r="I106" s="22">
        <f t="shared" si="8"/>
        <v>15100</v>
      </c>
      <c r="J106" s="22">
        <f t="shared" si="8"/>
        <v>15100</v>
      </c>
      <c r="K106" s="22">
        <f t="shared" si="8"/>
        <v>15100</v>
      </c>
      <c r="L106" s="22">
        <f t="shared" si="8"/>
        <v>15100</v>
      </c>
      <c r="M106" s="22">
        <f t="shared" si="8"/>
        <v>15100</v>
      </c>
      <c r="N106" s="30">
        <f t="shared" ref="N106:N123" si="9">SUM(B106:M106)</f>
        <v>163800</v>
      </c>
    </row>
    <row r="107" spans="1:15" x14ac:dyDescent="0.25">
      <c r="A107" s="48" t="s">
        <v>77</v>
      </c>
      <c r="B107" s="22">
        <f>$K91*B103</f>
        <v>0</v>
      </c>
      <c r="C107" s="22">
        <f t="shared" ref="C107:M107" si="10">$K91*C103</f>
        <v>0</v>
      </c>
      <c r="D107" s="22">
        <f t="shared" si="10"/>
        <v>2400</v>
      </c>
      <c r="E107" s="22">
        <f t="shared" si="10"/>
        <v>3200</v>
      </c>
      <c r="F107" s="22">
        <f t="shared" si="10"/>
        <v>4000</v>
      </c>
      <c r="G107" s="22">
        <f t="shared" si="10"/>
        <v>4000</v>
      </c>
      <c r="H107" s="22">
        <f t="shared" si="10"/>
        <v>4000</v>
      </c>
      <c r="I107" s="22">
        <f t="shared" si="10"/>
        <v>4000</v>
      </c>
      <c r="J107" s="22">
        <f t="shared" si="10"/>
        <v>4000</v>
      </c>
      <c r="K107" s="22">
        <f t="shared" si="10"/>
        <v>4000</v>
      </c>
      <c r="L107" s="22">
        <f t="shared" si="10"/>
        <v>4000</v>
      </c>
      <c r="M107" s="22">
        <f t="shared" si="10"/>
        <v>4000</v>
      </c>
      <c r="N107" s="30">
        <f t="shared" ref="N107" si="11">SUM(B107:M107)</f>
        <v>37600</v>
      </c>
    </row>
    <row r="108" spans="1:15" x14ac:dyDescent="0.25">
      <c r="A108" s="48" t="str">
        <f>A95</f>
        <v>Корм</v>
      </c>
      <c r="B108" s="22">
        <f>$D95</f>
        <v>3500</v>
      </c>
      <c r="C108" s="22">
        <f t="shared" ref="C108:M108" si="12">$D95</f>
        <v>3500</v>
      </c>
      <c r="D108" s="22">
        <f t="shared" si="12"/>
        <v>3500</v>
      </c>
      <c r="E108" s="22">
        <f t="shared" si="12"/>
        <v>3500</v>
      </c>
      <c r="F108" s="22">
        <f t="shared" si="12"/>
        <v>3500</v>
      </c>
      <c r="G108" s="22">
        <f t="shared" si="12"/>
        <v>3500</v>
      </c>
      <c r="H108" s="22">
        <f t="shared" si="12"/>
        <v>3500</v>
      </c>
      <c r="I108" s="22">
        <f t="shared" si="12"/>
        <v>3500</v>
      </c>
      <c r="J108" s="22">
        <f t="shared" si="12"/>
        <v>3500</v>
      </c>
      <c r="K108" s="22">
        <f t="shared" si="12"/>
        <v>3500</v>
      </c>
      <c r="L108" s="22">
        <f t="shared" si="12"/>
        <v>3500</v>
      </c>
      <c r="M108" s="22">
        <f t="shared" si="12"/>
        <v>3500</v>
      </c>
      <c r="N108" s="30">
        <f t="shared" si="9"/>
        <v>42000</v>
      </c>
    </row>
    <row r="109" spans="1:15" ht="16.5" customHeight="1" x14ac:dyDescent="0.25">
      <c r="A109" s="48" t="str">
        <f>A96</f>
        <v>Транспортные расходы</v>
      </c>
      <c r="B109" s="22">
        <f t="shared" ref="B109:M111" si="13">$D96</f>
        <v>2000</v>
      </c>
      <c r="C109" s="22">
        <f t="shared" si="13"/>
        <v>2000</v>
      </c>
      <c r="D109" s="22">
        <f t="shared" si="13"/>
        <v>2000</v>
      </c>
      <c r="E109" s="22">
        <f t="shared" si="13"/>
        <v>2000</v>
      </c>
      <c r="F109" s="22">
        <f t="shared" si="13"/>
        <v>2000</v>
      </c>
      <c r="G109" s="22">
        <f t="shared" si="13"/>
        <v>2000</v>
      </c>
      <c r="H109" s="22">
        <f t="shared" si="13"/>
        <v>2000</v>
      </c>
      <c r="I109" s="22">
        <f t="shared" si="13"/>
        <v>2000</v>
      </c>
      <c r="J109" s="22">
        <f t="shared" si="13"/>
        <v>2000</v>
      </c>
      <c r="K109" s="22">
        <f t="shared" si="13"/>
        <v>2000</v>
      </c>
      <c r="L109" s="22">
        <f t="shared" si="13"/>
        <v>2000</v>
      </c>
      <c r="M109" s="22">
        <f t="shared" si="13"/>
        <v>2000</v>
      </c>
      <c r="N109" s="30">
        <f t="shared" ref="N109:N111" si="14">SUM(B109:M109)</f>
        <v>24000</v>
      </c>
    </row>
    <row r="110" spans="1:15" ht="19.5" hidden="1" customHeight="1" x14ac:dyDescent="0.25">
      <c r="A110" s="48" t="str">
        <f>A93</f>
        <v>Ежемесячные затраты:</v>
      </c>
      <c r="B110" s="22">
        <f t="shared" si="13"/>
        <v>800</v>
      </c>
      <c r="C110" s="22">
        <f t="shared" ref="C110:M110" si="15">$D93</f>
        <v>0</v>
      </c>
      <c r="D110" s="22">
        <f t="shared" si="15"/>
        <v>0</v>
      </c>
      <c r="E110" s="22">
        <f t="shared" si="15"/>
        <v>0</v>
      </c>
      <c r="F110" s="22">
        <f t="shared" si="15"/>
        <v>0</v>
      </c>
      <c r="G110" s="22">
        <f t="shared" si="15"/>
        <v>0</v>
      </c>
      <c r="H110" s="22">
        <f t="shared" si="15"/>
        <v>0</v>
      </c>
      <c r="I110" s="22">
        <f t="shared" si="15"/>
        <v>0</v>
      </c>
      <c r="J110" s="22">
        <f t="shared" si="15"/>
        <v>0</v>
      </c>
      <c r="K110" s="22">
        <f t="shared" si="15"/>
        <v>0</v>
      </c>
      <c r="L110" s="22">
        <f t="shared" si="15"/>
        <v>0</v>
      </c>
      <c r="M110" s="22">
        <f t="shared" si="15"/>
        <v>0</v>
      </c>
      <c r="N110" s="30">
        <f t="shared" si="14"/>
        <v>800</v>
      </c>
    </row>
    <row r="111" spans="1:15" ht="25.5" hidden="1" x14ac:dyDescent="0.25">
      <c r="A111" s="48" t="str">
        <f>A94</f>
        <v>Наименование</v>
      </c>
      <c r="B111" s="22">
        <f t="shared" si="13"/>
        <v>0</v>
      </c>
      <c r="C111" s="22" t="str">
        <f t="shared" ref="C111:M111" si="16">$D94</f>
        <v>Руб./мес.</v>
      </c>
      <c r="D111" s="22" t="str">
        <f t="shared" si="16"/>
        <v>Руб./мес.</v>
      </c>
      <c r="E111" s="22" t="str">
        <f t="shared" si="16"/>
        <v>Руб./мес.</v>
      </c>
      <c r="F111" s="22" t="str">
        <f t="shared" si="16"/>
        <v>Руб./мес.</v>
      </c>
      <c r="G111" s="22" t="str">
        <f t="shared" si="16"/>
        <v>Руб./мес.</v>
      </c>
      <c r="H111" s="22" t="str">
        <f t="shared" si="16"/>
        <v>Руб./мес.</v>
      </c>
      <c r="I111" s="22" t="str">
        <f t="shared" si="16"/>
        <v>Руб./мес.</v>
      </c>
      <c r="J111" s="22" t="str">
        <f t="shared" si="16"/>
        <v>Руб./мес.</v>
      </c>
      <c r="K111" s="22" t="str">
        <f t="shared" si="16"/>
        <v>Руб./мес.</v>
      </c>
      <c r="L111" s="22" t="str">
        <f t="shared" si="16"/>
        <v>Руб./мес.</v>
      </c>
      <c r="M111" s="22" t="str">
        <f t="shared" si="16"/>
        <v>Руб./мес.</v>
      </c>
      <c r="N111" s="30">
        <f t="shared" si="14"/>
        <v>0</v>
      </c>
    </row>
    <row r="112" spans="1:15" ht="15.75" customHeight="1" x14ac:dyDescent="0.25">
      <c r="A112" s="48" t="str">
        <f>A97</f>
        <v>Банковское обслуживание</v>
      </c>
      <c r="B112" s="22">
        <f>$D97</f>
        <v>800</v>
      </c>
      <c r="C112" s="22">
        <f t="shared" ref="C112:M112" si="17">$D97</f>
        <v>800</v>
      </c>
      <c r="D112" s="22">
        <f t="shared" si="17"/>
        <v>800</v>
      </c>
      <c r="E112" s="22">
        <f t="shared" si="17"/>
        <v>800</v>
      </c>
      <c r="F112" s="22">
        <f t="shared" si="17"/>
        <v>800</v>
      </c>
      <c r="G112" s="22">
        <f t="shared" si="17"/>
        <v>800</v>
      </c>
      <c r="H112" s="22">
        <f t="shared" si="17"/>
        <v>800</v>
      </c>
      <c r="I112" s="22">
        <f t="shared" si="17"/>
        <v>800</v>
      </c>
      <c r="J112" s="22">
        <f t="shared" si="17"/>
        <v>800</v>
      </c>
      <c r="K112" s="22">
        <f t="shared" si="17"/>
        <v>800</v>
      </c>
      <c r="L112" s="22">
        <f t="shared" si="17"/>
        <v>800</v>
      </c>
      <c r="M112" s="22">
        <f t="shared" si="17"/>
        <v>800</v>
      </c>
      <c r="N112" s="30">
        <f t="shared" si="9"/>
        <v>9600</v>
      </c>
    </row>
    <row r="113" spans="1:14" ht="19.5" hidden="1" customHeight="1" x14ac:dyDescent="0.25">
      <c r="A113" s="48" t="str">
        <f>A97</f>
        <v>Банковское обслуживание</v>
      </c>
      <c r="B113" s="22">
        <f t="shared" ref="B113:M113" si="18">$D97</f>
        <v>800</v>
      </c>
      <c r="C113" s="22">
        <f t="shared" si="18"/>
        <v>800</v>
      </c>
      <c r="D113" s="22">
        <f t="shared" si="18"/>
        <v>800</v>
      </c>
      <c r="E113" s="22">
        <f t="shared" si="18"/>
        <v>800</v>
      </c>
      <c r="F113" s="22">
        <f t="shared" si="18"/>
        <v>800</v>
      </c>
      <c r="G113" s="22">
        <f t="shared" si="18"/>
        <v>800</v>
      </c>
      <c r="H113" s="22">
        <f t="shared" si="18"/>
        <v>800</v>
      </c>
      <c r="I113" s="22">
        <f t="shared" si="18"/>
        <v>800</v>
      </c>
      <c r="J113" s="22">
        <f t="shared" si="18"/>
        <v>800</v>
      </c>
      <c r="K113" s="22">
        <f t="shared" si="18"/>
        <v>800</v>
      </c>
      <c r="L113" s="22">
        <f t="shared" si="18"/>
        <v>800</v>
      </c>
      <c r="M113" s="22">
        <f t="shared" si="18"/>
        <v>800</v>
      </c>
      <c r="N113" s="30">
        <f t="shared" si="9"/>
        <v>9600</v>
      </c>
    </row>
    <row r="114" spans="1:14" hidden="1" x14ac:dyDescent="0.25">
      <c r="A114" s="48">
        <f>A98</f>
        <v>0</v>
      </c>
      <c r="B114" s="22">
        <f t="shared" ref="B114:M114" si="19">$D98</f>
        <v>0</v>
      </c>
      <c r="C114" s="22">
        <f t="shared" si="19"/>
        <v>0</v>
      </c>
      <c r="D114" s="22">
        <f t="shared" si="19"/>
        <v>0</v>
      </c>
      <c r="E114" s="22">
        <f t="shared" si="19"/>
        <v>0</v>
      </c>
      <c r="F114" s="22">
        <f t="shared" si="19"/>
        <v>0</v>
      </c>
      <c r="G114" s="22">
        <f t="shared" si="19"/>
        <v>0</v>
      </c>
      <c r="H114" s="22">
        <f t="shared" si="19"/>
        <v>0</v>
      </c>
      <c r="I114" s="22">
        <f t="shared" si="19"/>
        <v>0</v>
      </c>
      <c r="J114" s="22">
        <f t="shared" si="19"/>
        <v>0</v>
      </c>
      <c r="K114" s="22">
        <f t="shared" si="19"/>
        <v>0</v>
      </c>
      <c r="L114" s="22">
        <f t="shared" si="19"/>
        <v>0</v>
      </c>
      <c r="M114" s="22">
        <f t="shared" si="19"/>
        <v>0</v>
      </c>
      <c r="N114" s="30">
        <f t="shared" si="9"/>
        <v>0</v>
      </c>
    </row>
    <row r="115" spans="1:14" ht="14.25" customHeight="1" x14ac:dyDescent="0.25">
      <c r="A115" s="48" t="str">
        <f>F95</f>
        <v>Коммунальные платежи</v>
      </c>
      <c r="B115" s="22">
        <f>$I95*B103</f>
        <v>0</v>
      </c>
      <c r="C115" s="22">
        <f t="shared" ref="C115:M115" si="20">$I95*C103</f>
        <v>0</v>
      </c>
      <c r="D115" s="22">
        <f t="shared" si="20"/>
        <v>1800</v>
      </c>
      <c r="E115" s="22">
        <f t="shared" si="20"/>
        <v>2400</v>
      </c>
      <c r="F115" s="22">
        <f t="shared" si="20"/>
        <v>3000</v>
      </c>
      <c r="G115" s="22">
        <f t="shared" si="20"/>
        <v>3000</v>
      </c>
      <c r="H115" s="22">
        <f t="shared" si="20"/>
        <v>3000</v>
      </c>
      <c r="I115" s="22">
        <f t="shared" si="20"/>
        <v>3000</v>
      </c>
      <c r="J115" s="22">
        <f t="shared" si="20"/>
        <v>3000</v>
      </c>
      <c r="K115" s="22">
        <f t="shared" si="20"/>
        <v>3000</v>
      </c>
      <c r="L115" s="22">
        <f t="shared" si="20"/>
        <v>3000</v>
      </c>
      <c r="M115" s="22">
        <f t="shared" si="20"/>
        <v>3000</v>
      </c>
      <c r="N115" s="30">
        <f t="shared" si="9"/>
        <v>28200</v>
      </c>
    </row>
    <row r="116" spans="1:14" ht="15" customHeight="1" x14ac:dyDescent="0.25">
      <c r="A116" s="48" t="str">
        <f>F96</f>
        <v>Реклама</v>
      </c>
      <c r="B116" s="22">
        <f t="shared" ref="B116:M117" si="21">$I96</f>
        <v>500</v>
      </c>
      <c r="C116" s="22">
        <f t="shared" si="21"/>
        <v>500</v>
      </c>
      <c r="D116" s="22">
        <f t="shared" si="21"/>
        <v>500</v>
      </c>
      <c r="E116" s="22">
        <f t="shared" si="21"/>
        <v>500</v>
      </c>
      <c r="F116" s="22">
        <f t="shared" si="21"/>
        <v>500</v>
      </c>
      <c r="G116" s="22">
        <f t="shared" si="21"/>
        <v>500</v>
      </c>
      <c r="H116" s="22">
        <f t="shared" si="21"/>
        <v>500</v>
      </c>
      <c r="I116" s="22">
        <f t="shared" si="21"/>
        <v>500</v>
      </c>
      <c r="J116" s="22">
        <f t="shared" si="21"/>
        <v>500</v>
      </c>
      <c r="K116" s="22">
        <f t="shared" si="21"/>
        <v>500</v>
      </c>
      <c r="L116" s="22">
        <f t="shared" si="21"/>
        <v>500</v>
      </c>
      <c r="M116" s="22">
        <f t="shared" si="21"/>
        <v>500</v>
      </c>
      <c r="N116" s="30">
        <f t="shared" ref="N116" si="22">SUM(B116:M116)</f>
        <v>6000</v>
      </c>
    </row>
    <row r="117" spans="1:14" x14ac:dyDescent="0.25">
      <c r="A117" s="48" t="str">
        <f>F97</f>
        <v>ФОТ</v>
      </c>
      <c r="B117" s="22">
        <f t="shared" si="21"/>
        <v>0</v>
      </c>
      <c r="C117" s="22">
        <f t="shared" si="21"/>
        <v>0</v>
      </c>
      <c r="D117" s="22">
        <f t="shared" si="21"/>
        <v>0</v>
      </c>
      <c r="E117" s="22">
        <f t="shared" si="21"/>
        <v>0</v>
      </c>
      <c r="F117" s="22">
        <f t="shared" si="21"/>
        <v>0</v>
      </c>
      <c r="G117" s="22">
        <f t="shared" si="21"/>
        <v>0</v>
      </c>
      <c r="H117" s="22">
        <f t="shared" si="21"/>
        <v>0</v>
      </c>
      <c r="I117" s="22">
        <f t="shared" si="21"/>
        <v>0</v>
      </c>
      <c r="J117" s="22">
        <f t="shared" si="21"/>
        <v>0</v>
      </c>
      <c r="K117" s="22">
        <f t="shared" si="21"/>
        <v>0</v>
      </c>
      <c r="L117" s="22">
        <f t="shared" si="21"/>
        <v>0</v>
      </c>
      <c r="M117" s="22">
        <f t="shared" si="21"/>
        <v>0</v>
      </c>
      <c r="N117" s="30">
        <f t="shared" si="9"/>
        <v>0</v>
      </c>
    </row>
    <row r="118" spans="1:14" hidden="1" x14ac:dyDescent="0.25">
      <c r="A118" s="48" t="str">
        <f>F96</f>
        <v>Реклама</v>
      </c>
      <c r="B118" s="22">
        <f t="shared" ref="B118:M118" si="23">$I96</f>
        <v>500</v>
      </c>
      <c r="C118" s="22">
        <f t="shared" si="23"/>
        <v>500</v>
      </c>
      <c r="D118" s="22">
        <f t="shared" si="23"/>
        <v>500</v>
      </c>
      <c r="E118" s="22">
        <f t="shared" si="23"/>
        <v>500</v>
      </c>
      <c r="F118" s="22">
        <f t="shared" si="23"/>
        <v>500</v>
      </c>
      <c r="G118" s="22">
        <f t="shared" si="23"/>
        <v>500</v>
      </c>
      <c r="H118" s="22">
        <f t="shared" si="23"/>
        <v>500</v>
      </c>
      <c r="I118" s="22">
        <f t="shared" si="23"/>
        <v>500</v>
      </c>
      <c r="J118" s="22">
        <f t="shared" si="23"/>
        <v>500</v>
      </c>
      <c r="K118" s="22">
        <f t="shared" si="23"/>
        <v>500</v>
      </c>
      <c r="L118" s="22">
        <f t="shared" si="23"/>
        <v>500</v>
      </c>
      <c r="M118" s="22">
        <f t="shared" si="23"/>
        <v>500</v>
      </c>
      <c r="N118" s="30">
        <f t="shared" si="9"/>
        <v>6000</v>
      </c>
    </row>
    <row r="119" spans="1:14" hidden="1" x14ac:dyDescent="0.25">
      <c r="A119" s="48" t="str">
        <f>F97</f>
        <v>ФОТ</v>
      </c>
      <c r="B119" s="22">
        <f t="shared" ref="B119:M119" si="24">$I97</f>
        <v>0</v>
      </c>
      <c r="C119" s="22">
        <f t="shared" si="24"/>
        <v>0</v>
      </c>
      <c r="D119" s="22">
        <f t="shared" si="24"/>
        <v>0</v>
      </c>
      <c r="E119" s="22">
        <f t="shared" si="24"/>
        <v>0</v>
      </c>
      <c r="F119" s="22">
        <f t="shared" si="24"/>
        <v>0</v>
      </c>
      <c r="G119" s="22">
        <f t="shared" si="24"/>
        <v>0</v>
      </c>
      <c r="H119" s="22">
        <f t="shared" si="24"/>
        <v>0</v>
      </c>
      <c r="I119" s="22">
        <f t="shared" si="24"/>
        <v>0</v>
      </c>
      <c r="J119" s="22">
        <f t="shared" si="24"/>
        <v>0</v>
      </c>
      <c r="K119" s="22">
        <f t="shared" si="24"/>
        <v>0</v>
      </c>
      <c r="L119" s="22">
        <f t="shared" si="24"/>
        <v>0</v>
      </c>
      <c r="M119" s="22">
        <f t="shared" si="24"/>
        <v>0</v>
      </c>
      <c r="N119" s="30">
        <f t="shared" si="9"/>
        <v>0</v>
      </c>
    </row>
    <row r="120" spans="1:14" x14ac:dyDescent="0.25">
      <c r="A120" s="47" t="s">
        <v>20</v>
      </c>
      <c r="B120" s="22">
        <f t="shared" ref="B120:M120" si="25">SUM(B121:B122)</f>
        <v>0</v>
      </c>
      <c r="C120" s="22">
        <f t="shared" si="25"/>
        <v>0</v>
      </c>
      <c r="D120" s="22">
        <f t="shared" si="25"/>
        <v>1464</v>
      </c>
      <c r="E120" s="22">
        <f t="shared" si="25"/>
        <v>1952</v>
      </c>
      <c r="F120" s="22">
        <f t="shared" si="25"/>
        <v>2440</v>
      </c>
      <c r="G120" s="22">
        <f t="shared" si="25"/>
        <v>2440</v>
      </c>
      <c r="H120" s="22">
        <f t="shared" si="25"/>
        <v>2440</v>
      </c>
      <c r="I120" s="22">
        <f t="shared" si="25"/>
        <v>2440</v>
      </c>
      <c r="J120" s="22">
        <f t="shared" si="25"/>
        <v>2440</v>
      </c>
      <c r="K120" s="22">
        <f t="shared" si="25"/>
        <v>2440</v>
      </c>
      <c r="L120" s="22">
        <f t="shared" si="25"/>
        <v>2440</v>
      </c>
      <c r="M120" s="22">
        <f t="shared" si="25"/>
        <v>2440</v>
      </c>
      <c r="N120" s="30">
        <f t="shared" si="9"/>
        <v>22936</v>
      </c>
    </row>
    <row r="121" spans="1:14" x14ac:dyDescent="0.25">
      <c r="A121" s="48" t="s">
        <v>64</v>
      </c>
      <c r="B121" s="22">
        <f t="shared" ref="B121:M121" si="26">B105*0.04</f>
        <v>0</v>
      </c>
      <c r="C121" s="22">
        <f t="shared" si="26"/>
        <v>0</v>
      </c>
      <c r="D121" s="22">
        <f t="shared" si="26"/>
        <v>1464</v>
      </c>
      <c r="E121" s="22">
        <f t="shared" si="26"/>
        <v>1952</v>
      </c>
      <c r="F121" s="22">
        <f t="shared" si="26"/>
        <v>2440</v>
      </c>
      <c r="G121" s="22">
        <f t="shared" si="26"/>
        <v>2440</v>
      </c>
      <c r="H121" s="22">
        <f t="shared" si="26"/>
        <v>2440</v>
      </c>
      <c r="I121" s="22">
        <f t="shared" si="26"/>
        <v>2440</v>
      </c>
      <c r="J121" s="22">
        <f t="shared" si="26"/>
        <v>2440</v>
      </c>
      <c r="K121" s="22">
        <f t="shared" si="26"/>
        <v>2440</v>
      </c>
      <c r="L121" s="22">
        <f t="shared" si="26"/>
        <v>2440</v>
      </c>
      <c r="M121" s="22">
        <f t="shared" si="26"/>
        <v>2440</v>
      </c>
      <c r="N121" s="30">
        <f t="shared" si="9"/>
        <v>22936</v>
      </c>
    </row>
    <row r="122" spans="1:14" hidden="1" x14ac:dyDescent="0.25">
      <c r="A122" s="48" t="s">
        <v>47</v>
      </c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30"/>
      <c r="N122" s="30">
        <f t="shared" si="9"/>
        <v>0</v>
      </c>
    </row>
    <row r="123" spans="1:14" x14ac:dyDescent="0.25">
      <c r="A123" s="47" t="s">
        <v>21</v>
      </c>
      <c r="B123" s="22">
        <f t="shared" ref="B123:M123" si="27">B105-B106-B120</f>
        <v>-8900</v>
      </c>
      <c r="C123" s="22">
        <f t="shared" si="27"/>
        <v>-8100</v>
      </c>
      <c r="D123" s="22">
        <f t="shared" si="27"/>
        <v>22836</v>
      </c>
      <c r="E123" s="22">
        <f t="shared" si="27"/>
        <v>33148</v>
      </c>
      <c r="F123" s="22">
        <f t="shared" si="27"/>
        <v>43460</v>
      </c>
      <c r="G123" s="22">
        <f t="shared" si="27"/>
        <v>43460</v>
      </c>
      <c r="H123" s="22">
        <f t="shared" si="27"/>
        <v>43460</v>
      </c>
      <c r="I123" s="22">
        <f t="shared" si="27"/>
        <v>43460</v>
      </c>
      <c r="J123" s="22">
        <f t="shared" si="27"/>
        <v>43460</v>
      </c>
      <c r="K123" s="22">
        <f t="shared" si="27"/>
        <v>43460</v>
      </c>
      <c r="L123" s="22">
        <f t="shared" si="27"/>
        <v>43460</v>
      </c>
      <c r="M123" s="22">
        <f t="shared" si="27"/>
        <v>43460</v>
      </c>
      <c r="N123" s="30">
        <f t="shared" si="9"/>
        <v>386664</v>
      </c>
    </row>
    <row r="124" spans="1:14" ht="29.25" customHeight="1" x14ac:dyDescent="0.25">
      <c r="A124" s="49">
        <f>-E54</f>
        <v>-250000</v>
      </c>
      <c r="B124" s="23">
        <f>A124+B123</f>
        <v>-258900</v>
      </c>
      <c r="C124" s="23">
        <f t="shared" ref="C124:M124" si="28">B124+C123</f>
        <v>-267000</v>
      </c>
      <c r="D124" s="23">
        <f t="shared" si="28"/>
        <v>-244164</v>
      </c>
      <c r="E124" s="23">
        <f t="shared" si="28"/>
        <v>-211016</v>
      </c>
      <c r="F124" s="23">
        <f t="shared" si="28"/>
        <v>-167556</v>
      </c>
      <c r="G124" s="23">
        <f t="shared" si="28"/>
        <v>-124096</v>
      </c>
      <c r="H124" s="23">
        <f t="shared" si="28"/>
        <v>-80636</v>
      </c>
      <c r="I124" s="23">
        <f t="shared" si="28"/>
        <v>-37176</v>
      </c>
      <c r="J124" s="23">
        <f t="shared" si="28"/>
        <v>6284</v>
      </c>
      <c r="K124" s="23">
        <f t="shared" si="28"/>
        <v>49744</v>
      </c>
      <c r="L124" s="23">
        <f t="shared" si="28"/>
        <v>93204</v>
      </c>
      <c r="M124" s="23">
        <f t="shared" si="28"/>
        <v>136664</v>
      </c>
      <c r="N124" s="30"/>
    </row>
    <row r="126" spans="1:14" ht="16.5" x14ac:dyDescent="0.25">
      <c r="A126" s="13" t="s">
        <v>22</v>
      </c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4"/>
      <c r="N126" s="14"/>
    </row>
    <row r="127" spans="1:14" ht="31.5" customHeight="1" x14ac:dyDescent="0.25">
      <c r="A127" s="22" t="s">
        <v>23</v>
      </c>
      <c r="B127" s="155" t="s">
        <v>33</v>
      </c>
      <c r="C127" s="156"/>
      <c r="D127" s="124" t="s">
        <v>24</v>
      </c>
      <c r="E127" s="124"/>
      <c r="F127" s="31"/>
      <c r="G127" s="124" t="s">
        <v>56</v>
      </c>
      <c r="H127" s="124"/>
      <c r="I127" s="124"/>
      <c r="J127" s="124"/>
      <c r="K127" s="124"/>
      <c r="L127" s="32" t="s">
        <v>57</v>
      </c>
      <c r="M127" s="124" t="s">
        <v>59</v>
      </c>
      <c r="N127" s="124"/>
    </row>
    <row r="128" spans="1:14" ht="18" customHeight="1" x14ac:dyDescent="0.25">
      <c r="A128" s="33" t="s">
        <v>25</v>
      </c>
      <c r="B128" s="106">
        <f>D128/12</f>
        <v>47783.333333333336</v>
      </c>
      <c r="C128" s="107"/>
      <c r="D128" s="108">
        <f>N105</f>
        <v>573400</v>
      </c>
      <c r="E128" s="109"/>
      <c r="F128" s="31"/>
      <c r="G128" s="151" t="s">
        <v>48</v>
      </c>
      <c r="H128" s="151"/>
      <c r="I128" s="151"/>
      <c r="J128" s="151"/>
      <c r="K128" s="151"/>
      <c r="L128" s="22" t="s">
        <v>53</v>
      </c>
      <c r="M128" s="124">
        <f>E54</f>
        <v>250000</v>
      </c>
      <c r="N128" s="124"/>
    </row>
    <row r="129" spans="1:14" x14ac:dyDescent="0.25">
      <c r="A129" s="33" t="s">
        <v>26</v>
      </c>
      <c r="B129" s="106">
        <f>D129/12</f>
        <v>3133.3333333333335</v>
      </c>
      <c r="C129" s="107"/>
      <c r="D129" s="108">
        <f>N107</f>
        <v>37600</v>
      </c>
      <c r="E129" s="109"/>
      <c r="F129" s="31"/>
      <c r="G129" s="125" t="s">
        <v>49</v>
      </c>
      <c r="H129" s="125"/>
      <c r="I129" s="125"/>
      <c r="J129" s="125"/>
      <c r="K129" s="125"/>
      <c r="L129" s="22" t="s">
        <v>53</v>
      </c>
      <c r="M129" s="126">
        <f>B128</f>
        <v>47783.333333333336</v>
      </c>
      <c r="N129" s="126"/>
    </row>
    <row r="130" spans="1:14" x14ac:dyDescent="0.25">
      <c r="A130" s="33" t="s">
        <v>27</v>
      </c>
      <c r="B130" s="106">
        <f t="shared" ref="B130:B132" si="29">D130/12</f>
        <v>10516.666666666666</v>
      </c>
      <c r="C130" s="107"/>
      <c r="D130" s="108">
        <f>N106-N107</f>
        <v>126200</v>
      </c>
      <c r="E130" s="109"/>
      <c r="F130" s="31"/>
      <c r="G130" s="125" t="s">
        <v>50</v>
      </c>
      <c r="H130" s="125"/>
      <c r="I130" s="125"/>
      <c r="J130" s="125"/>
      <c r="K130" s="125"/>
      <c r="L130" s="22" t="s">
        <v>53</v>
      </c>
      <c r="M130" s="126">
        <f>B129</f>
        <v>3133.3333333333335</v>
      </c>
      <c r="N130" s="126"/>
    </row>
    <row r="131" spans="1:14" ht="26.25" customHeight="1" x14ac:dyDescent="0.25">
      <c r="A131" s="33" t="s">
        <v>28</v>
      </c>
      <c r="B131" s="106">
        <f t="shared" si="29"/>
        <v>1911.3333333333333</v>
      </c>
      <c r="C131" s="107"/>
      <c r="D131" s="108">
        <f>N120</f>
        <v>22936</v>
      </c>
      <c r="E131" s="109"/>
      <c r="F131" s="31"/>
      <c r="G131" s="125" t="s">
        <v>58</v>
      </c>
      <c r="H131" s="125"/>
      <c r="I131" s="125"/>
      <c r="J131" s="125"/>
      <c r="K131" s="125"/>
      <c r="L131" s="22" t="s">
        <v>53</v>
      </c>
      <c r="M131" s="126">
        <f>B132</f>
        <v>32222</v>
      </c>
      <c r="N131" s="126"/>
    </row>
    <row r="132" spans="1:14" ht="26.25" customHeight="1" x14ac:dyDescent="0.25">
      <c r="A132" s="33" t="s">
        <v>29</v>
      </c>
      <c r="B132" s="106">
        <f t="shared" si="29"/>
        <v>32222</v>
      </c>
      <c r="C132" s="107"/>
      <c r="D132" s="108">
        <f>D128-D129-D130-D131</f>
        <v>386664</v>
      </c>
      <c r="E132" s="109"/>
      <c r="F132" s="31"/>
      <c r="G132" s="125" t="s">
        <v>51</v>
      </c>
      <c r="H132" s="125"/>
      <c r="I132" s="125"/>
      <c r="J132" s="125"/>
      <c r="K132" s="125"/>
      <c r="L132" s="22" t="s">
        <v>54</v>
      </c>
      <c r="M132" s="127">
        <v>8</v>
      </c>
      <c r="N132" s="128"/>
    </row>
    <row r="133" spans="1:14" x14ac:dyDescent="0.25">
      <c r="A133" s="35"/>
      <c r="B133" s="36"/>
      <c r="C133" s="36"/>
      <c r="D133" s="31"/>
      <c r="E133" s="31"/>
      <c r="F133" s="31"/>
      <c r="G133" s="34" t="s">
        <v>52</v>
      </c>
      <c r="H133" s="37"/>
      <c r="I133" s="38"/>
      <c r="J133" s="38"/>
      <c r="K133" s="39"/>
      <c r="L133" s="22" t="s">
        <v>55</v>
      </c>
      <c r="M133" s="123">
        <f>M131/M129</f>
        <v>0.67433554237879312</v>
      </c>
      <c r="N133" s="123"/>
    </row>
    <row r="134" spans="1:14" ht="17.25" x14ac:dyDescent="0.3">
      <c r="A134" s="5"/>
      <c r="B134" s="6"/>
      <c r="C134" s="6"/>
      <c r="D134" s="2"/>
      <c r="E134" s="2"/>
      <c r="F134" s="2"/>
      <c r="G134" s="8"/>
      <c r="H134" s="9"/>
      <c r="I134" s="9"/>
      <c r="J134" s="9"/>
      <c r="K134" s="9"/>
      <c r="L134" s="10"/>
      <c r="M134" s="11"/>
      <c r="N134" s="11"/>
    </row>
    <row r="135" spans="1:14" ht="17.25" x14ac:dyDescent="0.3">
      <c r="A135" s="53" t="s">
        <v>124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4" ht="17.25" x14ac:dyDescent="0.3">
      <c r="A136" s="4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4" ht="17.25" x14ac:dyDescent="0.3">
      <c r="A137" s="30" t="s">
        <v>125</v>
      </c>
      <c r="B137" s="152" t="s">
        <v>3</v>
      </c>
      <c r="C137" s="153"/>
      <c r="D137" s="153" t="s">
        <v>126</v>
      </c>
      <c r="E137" s="153"/>
      <c r="F137" s="2"/>
      <c r="G137" s="2"/>
      <c r="H137" s="2"/>
      <c r="I137" s="2"/>
      <c r="J137" s="2"/>
      <c r="K137" s="2"/>
      <c r="L137" s="2"/>
    </row>
    <row r="138" spans="1:14" ht="17.25" x14ac:dyDescent="0.3">
      <c r="A138" s="55" t="s">
        <v>127</v>
      </c>
      <c r="B138" s="153">
        <v>250000</v>
      </c>
      <c r="C138" s="153"/>
      <c r="D138" s="154">
        <f>(B138/E54)*100</f>
        <v>100</v>
      </c>
      <c r="E138" s="154"/>
      <c r="F138" s="2"/>
      <c r="G138" s="2"/>
      <c r="H138" s="2"/>
      <c r="I138" s="2"/>
      <c r="J138" s="2"/>
      <c r="K138" s="2"/>
      <c r="L138" s="2"/>
    </row>
    <row r="139" spans="1:14" ht="17.25" x14ac:dyDescent="0.3">
      <c r="A139" s="32" t="s">
        <v>128</v>
      </c>
      <c r="B139" s="153">
        <f>E54-B138</f>
        <v>0</v>
      </c>
      <c r="C139" s="153"/>
      <c r="D139" s="154">
        <f>(B139/E54)*100</f>
        <v>0</v>
      </c>
      <c r="E139" s="154"/>
      <c r="F139" s="2"/>
      <c r="G139" s="2"/>
      <c r="H139" s="2"/>
      <c r="I139" s="2"/>
      <c r="J139" s="2"/>
      <c r="K139" s="2"/>
      <c r="L139" s="2"/>
    </row>
    <row r="140" spans="1:14" ht="17.25" x14ac:dyDescent="0.3">
      <c r="A140" s="32" t="s">
        <v>129</v>
      </c>
      <c r="B140" s="153"/>
      <c r="C140" s="153"/>
      <c r="D140" s="154"/>
      <c r="E140" s="154"/>
      <c r="F140" s="2"/>
      <c r="G140" s="2"/>
      <c r="H140" s="2"/>
      <c r="I140" s="2"/>
      <c r="J140" s="2"/>
      <c r="K140" s="2"/>
      <c r="L140" s="2"/>
    </row>
    <row r="141" spans="1:14" ht="17.25" x14ac:dyDescent="0.3">
      <c r="A141" s="56" t="s">
        <v>5</v>
      </c>
      <c r="B141" s="153">
        <f>SUM(B138:C140)</f>
        <v>250000</v>
      </c>
      <c r="C141" s="153"/>
      <c r="D141" s="153">
        <f>SUM(D138:E140)</f>
        <v>100</v>
      </c>
      <c r="E141" s="153"/>
      <c r="F141" s="2"/>
      <c r="G141" s="2"/>
      <c r="H141" s="2"/>
      <c r="I141" s="2"/>
      <c r="J141" s="2"/>
      <c r="K141" s="2"/>
      <c r="L141" s="2"/>
    </row>
    <row r="142" spans="1:14" ht="17.25" x14ac:dyDescent="0.3">
      <c r="A142" s="2"/>
      <c r="B142" s="164"/>
      <c r="C142" s="164"/>
      <c r="D142" s="164"/>
      <c r="E142" s="164"/>
      <c r="F142" s="2"/>
      <c r="G142" s="2"/>
      <c r="H142" s="2"/>
      <c r="I142" s="2"/>
      <c r="J142" s="2"/>
      <c r="K142" s="2"/>
      <c r="L142" s="2"/>
    </row>
    <row r="143" spans="1:14" ht="15.75" customHeight="1" x14ac:dyDescent="0.25">
      <c r="A143" s="90" t="s">
        <v>130</v>
      </c>
      <c r="B143" s="90"/>
      <c r="C143" s="90"/>
      <c r="D143" s="90"/>
      <c r="E143" s="90"/>
      <c r="F143" s="90"/>
      <c r="G143" s="90"/>
      <c r="H143" s="90"/>
      <c r="I143" s="90"/>
      <c r="J143" s="90"/>
      <c r="K143" s="90"/>
      <c r="L143" s="90"/>
    </row>
    <row r="144" spans="1:14" ht="15.75" customHeight="1" x14ac:dyDescent="0.25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</row>
    <row r="145" spans="1:12" ht="17.25" x14ac:dyDescent="0.3">
      <c r="A145" s="165" t="s">
        <v>131</v>
      </c>
      <c r="B145" s="165"/>
      <c r="C145" s="165"/>
      <c r="D145" s="165" t="s">
        <v>132</v>
      </c>
      <c r="E145" s="165"/>
      <c r="F145" s="165"/>
      <c r="G145" s="165"/>
      <c r="H145" s="165"/>
      <c r="I145" s="2"/>
      <c r="J145" s="2"/>
      <c r="K145" s="2"/>
      <c r="L145" s="2"/>
    </row>
    <row r="146" spans="1:12" ht="57" customHeight="1" x14ac:dyDescent="0.3">
      <c r="A146" s="163" t="s">
        <v>164</v>
      </c>
      <c r="B146" s="163"/>
      <c r="C146" s="163"/>
      <c r="D146" s="163" t="s">
        <v>165</v>
      </c>
      <c r="E146" s="163"/>
      <c r="F146" s="163"/>
      <c r="G146" s="163"/>
      <c r="H146" s="163"/>
      <c r="I146" s="2"/>
      <c r="J146" s="2"/>
      <c r="K146" s="2"/>
      <c r="L146" s="2"/>
    </row>
    <row r="147" spans="1:12" ht="53.25" customHeight="1" x14ac:dyDescent="0.3">
      <c r="A147" s="163" t="s">
        <v>166</v>
      </c>
      <c r="B147" s="163"/>
      <c r="C147" s="163"/>
      <c r="D147" s="163" t="s">
        <v>167</v>
      </c>
      <c r="E147" s="163"/>
      <c r="F147" s="163"/>
      <c r="G147" s="163"/>
      <c r="H147" s="163"/>
      <c r="I147" s="2"/>
      <c r="J147" s="2"/>
      <c r="K147" s="2"/>
      <c r="L147" s="2"/>
    </row>
    <row r="148" spans="1:12" ht="17.2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7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7.2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7.25" x14ac:dyDescent="0.3">
      <c r="A151" s="148" t="s">
        <v>78</v>
      </c>
      <c r="B151" s="148"/>
      <c r="C151" s="20" t="s">
        <v>79</v>
      </c>
      <c r="D151" s="20"/>
      <c r="E151" s="20"/>
      <c r="F151" s="20"/>
      <c r="G151" s="20"/>
      <c r="H151" s="20"/>
      <c r="I151" s="20"/>
      <c r="J151" s="20"/>
      <c r="K151" s="2"/>
      <c r="L151" s="2"/>
    </row>
    <row r="152" spans="1:12" ht="17.25" x14ac:dyDescent="0.3">
      <c r="A152" s="93" t="s">
        <v>87</v>
      </c>
      <c r="B152" s="93"/>
      <c r="C152" s="93"/>
      <c r="D152" s="93"/>
      <c r="E152" s="93"/>
      <c r="F152" s="93"/>
      <c r="G152" s="93"/>
      <c r="H152" s="93"/>
      <c r="I152" s="93"/>
      <c r="J152" s="93"/>
      <c r="K152" s="2"/>
      <c r="L152" s="2"/>
    </row>
    <row r="153" spans="1:12" ht="17.25" x14ac:dyDescent="0.3">
      <c r="A153" s="93"/>
      <c r="B153" s="93"/>
      <c r="C153" s="93"/>
      <c r="D153" s="93"/>
      <c r="E153" s="93"/>
      <c r="F153" s="93"/>
      <c r="G153" s="93"/>
      <c r="H153" s="93"/>
      <c r="I153" s="93"/>
      <c r="J153" s="93"/>
      <c r="K153" s="2"/>
      <c r="L153" s="2"/>
    </row>
    <row r="154" spans="1:12" ht="17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7.25" x14ac:dyDescent="0.3">
      <c r="A155" s="122" t="s">
        <v>80</v>
      </c>
      <c r="B155" s="122"/>
      <c r="C155" s="122"/>
      <c r="D155" s="122"/>
      <c r="E155" s="122"/>
      <c r="F155" s="122"/>
      <c r="G155" s="122"/>
      <c r="H155" s="122"/>
      <c r="I155" s="122"/>
      <c r="J155" s="122"/>
      <c r="K155" s="2"/>
      <c r="L155" s="2"/>
    </row>
    <row r="156" spans="1:12" ht="17.25" x14ac:dyDescent="0.3">
      <c r="A156" s="122" t="s">
        <v>81</v>
      </c>
      <c r="B156" s="122"/>
      <c r="C156" s="122"/>
      <c r="D156" s="122"/>
      <c r="E156" s="122"/>
      <c r="F156" s="122"/>
      <c r="G156" s="122"/>
      <c r="H156" s="122"/>
      <c r="I156" s="122"/>
      <c r="J156" s="122"/>
      <c r="K156" s="2"/>
      <c r="L156" s="2"/>
    </row>
    <row r="157" spans="1:12" ht="15.75" x14ac:dyDescent="0.25">
      <c r="A157" s="122" t="s">
        <v>82</v>
      </c>
      <c r="B157" s="122"/>
      <c r="C157" s="122"/>
      <c r="D157" s="122"/>
      <c r="E157" s="122"/>
      <c r="F157" s="122"/>
      <c r="G157" s="122"/>
      <c r="H157" s="122"/>
      <c r="I157" s="122"/>
      <c r="J157" s="122"/>
    </row>
    <row r="158" spans="1:12" ht="15.75" x14ac:dyDescent="0.25">
      <c r="A158" s="122" t="s">
        <v>83</v>
      </c>
      <c r="B158" s="122"/>
      <c r="C158" s="122"/>
      <c r="D158" s="122"/>
      <c r="E158" s="122"/>
      <c r="F158" s="122"/>
      <c r="G158" s="122"/>
      <c r="H158" s="122"/>
      <c r="I158" s="122"/>
      <c r="J158" s="122"/>
    </row>
    <row r="160" spans="1:12" x14ac:dyDescent="0.25">
      <c r="A160" s="93" t="s">
        <v>85</v>
      </c>
      <c r="B160" s="94"/>
      <c r="C160" s="94"/>
      <c r="D160" s="94"/>
      <c r="E160" s="94"/>
      <c r="F160" s="94"/>
      <c r="G160" s="94"/>
      <c r="H160" s="94"/>
      <c r="I160" s="94"/>
      <c r="J160" s="94"/>
    </row>
    <row r="161" spans="1:14" ht="15" customHeight="1" x14ac:dyDescent="0.25">
      <c r="A161" s="94"/>
      <c r="B161" s="94"/>
      <c r="C161" s="94"/>
      <c r="D161" s="94"/>
      <c r="E161" s="94"/>
      <c r="F161" s="94"/>
      <c r="G161" s="94"/>
      <c r="H161" s="94"/>
      <c r="I161" s="94"/>
      <c r="J161" s="94"/>
    </row>
    <row r="162" spans="1:14" x14ac:dyDescent="0.25">
      <c r="A162" s="94"/>
      <c r="B162" s="94"/>
      <c r="C162" s="94"/>
      <c r="D162" s="94"/>
      <c r="E162" s="94"/>
      <c r="F162" s="94"/>
      <c r="G162" s="94"/>
      <c r="H162" s="94"/>
      <c r="I162" s="94"/>
      <c r="J162" s="94"/>
    </row>
    <row r="163" spans="1:14" x14ac:dyDescent="0.25">
      <c r="A163" s="94"/>
      <c r="B163" s="94"/>
      <c r="C163" s="94"/>
      <c r="D163" s="94"/>
      <c r="E163" s="94"/>
      <c r="F163" s="94"/>
      <c r="G163" s="94"/>
      <c r="H163" s="94"/>
      <c r="I163" s="94"/>
      <c r="J163" s="94"/>
      <c r="K163" s="95">
        <f ca="1">TODAY()</f>
        <v>45446</v>
      </c>
      <c r="L163" s="95"/>
    </row>
    <row r="164" spans="1:14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</row>
    <row r="165" spans="1:14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</row>
    <row r="166" spans="1:14" x14ac:dyDescent="0.25">
      <c r="J166" s="120" t="s">
        <v>86</v>
      </c>
      <c r="K166" s="120"/>
      <c r="L166" s="120"/>
      <c r="M166" s="120"/>
      <c r="N166" s="120"/>
    </row>
  </sheetData>
  <mergeCells count="223">
    <mergeCell ref="A83:C83"/>
    <mergeCell ref="G83:H83"/>
    <mergeCell ref="I83:J83"/>
    <mergeCell ref="K83:L83"/>
    <mergeCell ref="A53:B53"/>
    <mergeCell ref="E53:G53"/>
    <mergeCell ref="H53:L53"/>
    <mergeCell ref="A51:B51"/>
    <mergeCell ref="E51:G51"/>
    <mergeCell ref="H51:L51"/>
    <mergeCell ref="A52:B52"/>
    <mergeCell ref="E52:G52"/>
    <mergeCell ref="H52:L52"/>
    <mergeCell ref="D146:H146"/>
    <mergeCell ref="D147:H147"/>
    <mergeCell ref="B141:C141"/>
    <mergeCell ref="D141:E141"/>
    <mergeCell ref="B142:C142"/>
    <mergeCell ref="D142:E142"/>
    <mergeCell ref="A145:C145"/>
    <mergeCell ref="A143:L143"/>
    <mergeCell ref="D145:H145"/>
    <mergeCell ref="A146:C146"/>
    <mergeCell ref="A147:C147"/>
    <mergeCell ref="A44:B44"/>
    <mergeCell ref="E44:G44"/>
    <mergeCell ref="H44:L44"/>
    <mergeCell ref="A45:B45"/>
    <mergeCell ref="A46:B46"/>
    <mergeCell ref="E46:G46"/>
    <mergeCell ref="H46:L46"/>
    <mergeCell ref="A50:B50"/>
    <mergeCell ref="E50:G50"/>
    <mergeCell ref="H50:L50"/>
    <mergeCell ref="A34:L34"/>
    <mergeCell ref="A36:L36"/>
    <mergeCell ref="A38:L38"/>
    <mergeCell ref="A39:C39"/>
    <mergeCell ref="A42:L42"/>
    <mergeCell ref="A43:B43"/>
    <mergeCell ref="E43:G43"/>
    <mergeCell ref="H43:L43"/>
    <mergeCell ref="A19:L19"/>
    <mergeCell ref="A24:L24"/>
    <mergeCell ref="A23:L23"/>
    <mergeCell ref="A25:L25"/>
    <mergeCell ref="C29:D29"/>
    <mergeCell ref="C30:D30"/>
    <mergeCell ref="C32:D32"/>
    <mergeCell ref="C31:D31"/>
    <mergeCell ref="E29:F29"/>
    <mergeCell ref="E30:F30"/>
    <mergeCell ref="E31:F31"/>
    <mergeCell ref="E32:F32"/>
    <mergeCell ref="A41:L41"/>
    <mergeCell ref="A151:B151"/>
    <mergeCell ref="A101:L101"/>
    <mergeCell ref="F97:H97"/>
    <mergeCell ref="I95:J95"/>
    <mergeCell ref="I96:J96"/>
    <mergeCell ref="F95:H95"/>
    <mergeCell ref="F96:H96"/>
    <mergeCell ref="G128:K128"/>
    <mergeCell ref="G129:K129"/>
    <mergeCell ref="G130:K130"/>
    <mergeCell ref="B137:C137"/>
    <mergeCell ref="B138:C138"/>
    <mergeCell ref="B139:C139"/>
    <mergeCell ref="B140:C140"/>
    <mergeCell ref="D130:E130"/>
    <mergeCell ref="D137:E137"/>
    <mergeCell ref="D138:E138"/>
    <mergeCell ref="D139:E139"/>
    <mergeCell ref="D140:E140"/>
    <mergeCell ref="D132:E132"/>
    <mergeCell ref="D127:E127"/>
    <mergeCell ref="B127:C127"/>
    <mergeCell ref="B128:C128"/>
    <mergeCell ref="B129:C129"/>
    <mergeCell ref="F94:H94"/>
    <mergeCell ref="I90:J90"/>
    <mergeCell ref="A90:C90"/>
    <mergeCell ref="A91:C91"/>
    <mergeCell ref="I91:J91"/>
    <mergeCell ref="K89:L89"/>
    <mergeCell ref="K90:L90"/>
    <mergeCell ref="K91:L91"/>
    <mergeCell ref="E45:G45"/>
    <mergeCell ref="H45:L45"/>
    <mergeCell ref="A54:B54"/>
    <mergeCell ref="E54:G54"/>
    <mergeCell ref="H54:L54"/>
    <mergeCell ref="A47:B47"/>
    <mergeCell ref="E47:G47"/>
    <mergeCell ref="H47:L47"/>
    <mergeCell ref="A58:A59"/>
    <mergeCell ref="G58:G59"/>
    <mergeCell ref="H58:J58"/>
    <mergeCell ref="B58:F59"/>
    <mergeCell ref="B60:F60"/>
    <mergeCell ref="B61:F61"/>
    <mergeCell ref="A55:L55"/>
    <mergeCell ref="A72:F72"/>
    <mergeCell ref="A2:L2"/>
    <mergeCell ref="A74:L74"/>
    <mergeCell ref="A76:L76"/>
    <mergeCell ref="A17:L17"/>
    <mergeCell ref="A21:L21"/>
    <mergeCell ref="A22:L22"/>
    <mergeCell ref="A4:L4"/>
    <mergeCell ref="A5:L5"/>
    <mergeCell ref="A6:L6"/>
    <mergeCell ref="A7:L7"/>
    <mergeCell ref="A27:L27"/>
    <mergeCell ref="A28:L28"/>
    <mergeCell ref="A26:L26"/>
    <mergeCell ref="A20:L20"/>
    <mergeCell ref="A8:D8"/>
    <mergeCell ref="A15:L15"/>
    <mergeCell ref="A16:L16"/>
    <mergeCell ref="A9:L9"/>
    <mergeCell ref="A10:L10"/>
    <mergeCell ref="A11:L11"/>
    <mergeCell ref="A18:L18"/>
    <mergeCell ref="A12:L12"/>
    <mergeCell ref="A13:L13"/>
    <mergeCell ref="A14:L14"/>
    <mergeCell ref="M132:N132"/>
    <mergeCell ref="A158:J158"/>
    <mergeCell ref="K86:L86"/>
    <mergeCell ref="K87:L87"/>
    <mergeCell ref="K88:L88"/>
    <mergeCell ref="I86:J86"/>
    <mergeCell ref="I87:J87"/>
    <mergeCell ref="I88:J88"/>
    <mergeCell ref="A94:C94"/>
    <mergeCell ref="D94:E94"/>
    <mergeCell ref="G91:H91"/>
    <mergeCell ref="A93:L93"/>
    <mergeCell ref="I89:J89"/>
    <mergeCell ref="G86:H86"/>
    <mergeCell ref="G87:H87"/>
    <mergeCell ref="G88:H88"/>
    <mergeCell ref="G89:H89"/>
    <mergeCell ref="G90:H90"/>
    <mergeCell ref="A86:C86"/>
    <mergeCell ref="A87:C87"/>
    <mergeCell ref="A88:C88"/>
    <mergeCell ref="A89:C89"/>
    <mergeCell ref="A152:J153"/>
    <mergeCell ref="D131:E131"/>
    <mergeCell ref="J166:N166"/>
    <mergeCell ref="A95:C95"/>
    <mergeCell ref="A100:L100"/>
    <mergeCell ref="A155:J155"/>
    <mergeCell ref="A156:J156"/>
    <mergeCell ref="A157:J157"/>
    <mergeCell ref="A97:C97"/>
    <mergeCell ref="A96:C96"/>
    <mergeCell ref="A98:C98"/>
    <mergeCell ref="D95:E95"/>
    <mergeCell ref="D96:E96"/>
    <mergeCell ref="D97:E97"/>
    <mergeCell ref="D98:E98"/>
    <mergeCell ref="M133:N133"/>
    <mergeCell ref="F98:H98"/>
    <mergeCell ref="I98:J98"/>
    <mergeCell ref="G127:K127"/>
    <mergeCell ref="G131:K131"/>
    <mergeCell ref="G132:K132"/>
    <mergeCell ref="M127:N127"/>
    <mergeCell ref="M128:N128"/>
    <mergeCell ref="M129:N129"/>
    <mergeCell ref="M130:N130"/>
    <mergeCell ref="M131:N131"/>
    <mergeCell ref="A160:J163"/>
    <mergeCell ref="K163:L163"/>
    <mergeCell ref="G80:H81"/>
    <mergeCell ref="A80:C81"/>
    <mergeCell ref="D80:D81"/>
    <mergeCell ref="E80:E81"/>
    <mergeCell ref="F80:F81"/>
    <mergeCell ref="I80:J81"/>
    <mergeCell ref="G82:H82"/>
    <mergeCell ref="G85:H85"/>
    <mergeCell ref="I85:J85"/>
    <mergeCell ref="K85:L85"/>
    <mergeCell ref="B130:C130"/>
    <mergeCell ref="B131:C131"/>
    <mergeCell ref="B132:C132"/>
    <mergeCell ref="D128:E128"/>
    <mergeCell ref="D129:E129"/>
    <mergeCell ref="I82:J82"/>
    <mergeCell ref="K82:L82"/>
    <mergeCell ref="A82:C82"/>
    <mergeCell ref="K80:L81"/>
    <mergeCell ref="A85:C85"/>
    <mergeCell ref="I97:J97"/>
    <mergeCell ref="I94:J94"/>
    <mergeCell ref="A84:C84"/>
    <mergeCell ref="G84:H84"/>
    <mergeCell ref="I84:J84"/>
    <mergeCell ref="K84:L84"/>
    <mergeCell ref="A48:B48"/>
    <mergeCell ref="E48:G48"/>
    <mergeCell ref="H48:L48"/>
    <mergeCell ref="A49:B49"/>
    <mergeCell ref="E49:G49"/>
    <mergeCell ref="H49:L49"/>
    <mergeCell ref="A73:L73"/>
    <mergeCell ref="A70:F70"/>
    <mergeCell ref="A71:L71"/>
    <mergeCell ref="A75:F75"/>
    <mergeCell ref="A79:F79"/>
    <mergeCell ref="A77:F77"/>
    <mergeCell ref="A78:L78"/>
    <mergeCell ref="B62:F62"/>
    <mergeCell ref="A63:F63"/>
    <mergeCell ref="A65:L65"/>
    <mergeCell ref="A66:F66"/>
    <mergeCell ref="A67:L67"/>
    <mergeCell ref="A68:F68"/>
    <mergeCell ref="A69:L69"/>
  </mergeCells>
  <phoneticPr fontId="14" type="noConversion"/>
  <pageMargins left="0.39370078740157499" right="0.43307086614173201" top="0.78740157480314998" bottom="0.39370078740157499" header="0.31496062992126" footer="0.31496062992126"/>
  <pageSetup paperSize="9" scale="70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2024-06-03T13:43:19Z</dcterms:modified>
</cp:coreProperties>
</file>