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878E093C-3183-4D8E-91DB-B00443F15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3" sheetId="3" r:id="rId2"/>
  </sheets>
  <calcPr calcId="191029"/>
</workbook>
</file>

<file path=xl/calcChain.xml><?xml version="1.0" encoding="utf-8"?>
<calcChain xmlns="http://schemas.openxmlformats.org/spreadsheetml/2006/main">
  <c r="E49" i="1" l="1"/>
  <c r="E51" i="1"/>
  <c r="E50" i="1"/>
  <c r="E52" i="1"/>
  <c r="K83" i="1"/>
  <c r="G83" i="1"/>
  <c r="E53" i="1"/>
  <c r="E48" i="1"/>
  <c r="E47" i="1" l="1"/>
  <c r="C110" i="1"/>
  <c r="D110" i="1"/>
  <c r="E110" i="1"/>
  <c r="F110" i="1"/>
  <c r="G110" i="1"/>
  <c r="H110" i="1"/>
  <c r="I110" i="1"/>
  <c r="J110" i="1"/>
  <c r="K110" i="1"/>
  <c r="L110" i="1"/>
  <c r="M110" i="1"/>
  <c r="B110" i="1"/>
  <c r="C114" i="1"/>
  <c r="D114" i="1"/>
  <c r="E114" i="1"/>
  <c r="F114" i="1"/>
  <c r="G114" i="1"/>
  <c r="H114" i="1"/>
  <c r="I114" i="1"/>
  <c r="J114" i="1"/>
  <c r="K114" i="1"/>
  <c r="L114" i="1"/>
  <c r="M114" i="1"/>
  <c r="C113" i="1"/>
  <c r="D113" i="1"/>
  <c r="E113" i="1"/>
  <c r="F113" i="1"/>
  <c r="G113" i="1"/>
  <c r="H113" i="1"/>
  <c r="I113" i="1"/>
  <c r="J113" i="1"/>
  <c r="K113" i="1"/>
  <c r="L113" i="1"/>
  <c r="M113" i="1"/>
  <c r="C106" i="1"/>
  <c r="D106" i="1"/>
  <c r="E106" i="1"/>
  <c r="F106" i="1"/>
  <c r="G106" i="1"/>
  <c r="H106" i="1"/>
  <c r="I106" i="1"/>
  <c r="J106" i="1"/>
  <c r="K106" i="1"/>
  <c r="L106" i="1"/>
  <c r="M106" i="1"/>
  <c r="C107" i="1"/>
  <c r="D107" i="1"/>
  <c r="E107" i="1"/>
  <c r="F107" i="1"/>
  <c r="G107" i="1"/>
  <c r="H107" i="1"/>
  <c r="I107" i="1"/>
  <c r="J107" i="1"/>
  <c r="K107" i="1"/>
  <c r="L107" i="1"/>
  <c r="M107" i="1"/>
  <c r="B113" i="1"/>
  <c r="B106" i="1"/>
  <c r="B114" i="1"/>
  <c r="B107" i="1"/>
  <c r="B108" i="1"/>
  <c r="B109" i="1"/>
  <c r="A115" i="1"/>
  <c r="A114" i="1"/>
  <c r="A113" i="1"/>
  <c r="A110" i="1"/>
  <c r="A107" i="1"/>
  <c r="E89" i="1"/>
  <c r="H63" i="1"/>
  <c r="I63" i="1"/>
  <c r="J63" i="1"/>
  <c r="G63" i="1"/>
  <c r="E31" i="1"/>
  <c r="E30" i="1"/>
  <c r="D40" i="1"/>
  <c r="E46" i="1"/>
  <c r="E45" i="1"/>
  <c r="E44" i="1"/>
  <c r="C32" i="1"/>
  <c r="B32" i="1"/>
  <c r="K161" i="1"/>
  <c r="C108" i="1"/>
  <c r="D108" i="1"/>
  <c r="E108" i="1"/>
  <c r="F108" i="1"/>
  <c r="G108" i="1"/>
  <c r="H108" i="1"/>
  <c r="I108" i="1"/>
  <c r="J108" i="1"/>
  <c r="K108" i="1"/>
  <c r="L108" i="1"/>
  <c r="M108" i="1"/>
  <c r="C109" i="1"/>
  <c r="D109" i="1"/>
  <c r="E109" i="1"/>
  <c r="F109" i="1"/>
  <c r="G109" i="1"/>
  <c r="H109" i="1"/>
  <c r="I109" i="1"/>
  <c r="J109" i="1"/>
  <c r="K109" i="1"/>
  <c r="L109" i="1"/>
  <c r="M109" i="1"/>
  <c r="A109" i="1"/>
  <c r="A108" i="1"/>
  <c r="N113" i="1" l="1"/>
  <c r="N114" i="1"/>
  <c r="E32" i="1"/>
  <c r="I95" i="1" s="1"/>
  <c r="D117" i="1" s="1"/>
  <c r="N109" i="1"/>
  <c r="N108" i="1"/>
  <c r="N107" i="1"/>
  <c r="C111" i="1"/>
  <c r="D111" i="1"/>
  <c r="E111" i="1"/>
  <c r="F111" i="1"/>
  <c r="G111" i="1"/>
  <c r="H111" i="1"/>
  <c r="I111" i="1"/>
  <c r="J111" i="1"/>
  <c r="K111" i="1"/>
  <c r="L111" i="1"/>
  <c r="M111" i="1"/>
  <c r="C112" i="1"/>
  <c r="D112" i="1"/>
  <c r="E112" i="1"/>
  <c r="F112" i="1"/>
  <c r="G112" i="1"/>
  <c r="H112" i="1"/>
  <c r="I112" i="1"/>
  <c r="J112" i="1"/>
  <c r="K112" i="1"/>
  <c r="L112" i="1"/>
  <c r="M112" i="1"/>
  <c r="C116" i="1"/>
  <c r="D116" i="1"/>
  <c r="E116" i="1"/>
  <c r="F116" i="1"/>
  <c r="G116" i="1"/>
  <c r="H116" i="1"/>
  <c r="I116" i="1"/>
  <c r="J116" i="1"/>
  <c r="K116" i="1"/>
  <c r="L116" i="1"/>
  <c r="M116" i="1"/>
  <c r="B116" i="1"/>
  <c r="B112" i="1"/>
  <c r="B111" i="1"/>
  <c r="M117" i="1" l="1"/>
  <c r="L117" i="1"/>
  <c r="E117" i="1"/>
  <c r="I117" i="1"/>
  <c r="F117" i="1"/>
  <c r="C115" i="1"/>
  <c r="K115" i="1"/>
  <c r="D115" i="1"/>
  <c r="L115" i="1"/>
  <c r="J115" i="1"/>
  <c r="E115" i="1"/>
  <c r="M115" i="1"/>
  <c r="F115" i="1"/>
  <c r="G115" i="1"/>
  <c r="H115" i="1"/>
  <c r="I115" i="1"/>
  <c r="B115" i="1"/>
  <c r="C117" i="1"/>
  <c r="K117" i="1"/>
  <c r="J117" i="1"/>
  <c r="B117" i="1"/>
  <c r="H117" i="1"/>
  <c r="G117" i="1"/>
  <c r="I96" i="1"/>
  <c r="N120" i="1"/>
  <c r="A116" i="1"/>
  <c r="A117" i="1"/>
  <c r="A111" i="1"/>
  <c r="A112" i="1"/>
  <c r="A106" i="1"/>
  <c r="N116" i="1" l="1"/>
  <c r="N106" i="1"/>
  <c r="N110" i="1"/>
  <c r="N112" i="1"/>
  <c r="N115" i="1"/>
  <c r="N111" i="1"/>
  <c r="N117" i="1"/>
  <c r="G84" i="1" l="1"/>
  <c r="K84" i="1"/>
  <c r="K85" i="1" l="1"/>
  <c r="G85" i="1"/>
  <c r="G86" i="1" l="1"/>
  <c r="K86" i="1"/>
  <c r="K87" i="1" l="1"/>
  <c r="G87" i="1"/>
  <c r="G88" i="1" l="1"/>
  <c r="G89" i="1" s="1"/>
  <c r="K88" i="1"/>
  <c r="K89" i="1" l="1"/>
  <c r="B105" i="1" s="1"/>
  <c r="B104" i="1" s="1"/>
  <c r="C103" i="1"/>
  <c r="E103" i="1"/>
  <c r="G103" i="1"/>
  <c r="I103" i="1"/>
  <c r="K103" i="1"/>
  <c r="M103" i="1"/>
  <c r="D103" i="1"/>
  <c r="F103" i="1"/>
  <c r="H103" i="1"/>
  <c r="J103" i="1"/>
  <c r="L103" i="1"/>
  <c r="B103" i="1"/>
  <c r="B119" i="1" s="1"/>
  <c r="J105" i="1" l="1"/>
  <c r="J104" i="1" s="1"/>
  <c r="D105" i="1"/>
  <c r="D104" i="1" s="1"/>
  <c r="C105" i="1"/>
  <c r="C104" i="1" s="1"/>
  <c r="H105" i="1"/>
  <c r="H104" i="1" s="1"/>
  <c r="F105" i="1"/>
  <c r="F104" i="1" s="1"/>
  <c r="G105" i="1"/>
  <c r="G104" i="1" s="1"/>
  <c r="E105" i="1"/>
  <c r="E104" i="1" s="1"/>
  <c r="I105" i="1"/>
  <c r="I104" i="1" s="1"/>
  <c r="K105" i="1"/>
  <c r="K104" i="1" s="1"/>
  <c r="M105" i="1"/>
  <c r="M104" i="1" s="1"/>
  <c r="L105" i="1"/>
  <c r="L104" i="1" s="1"/>
  <c r="J119" i="1"/>
  <c r="J118" i="1" s="1"/>
  <c r="H119" i="1"/>
  <c r="H118" i="1" s="1"/>
  <c r="I119" i="1"/>
  <c r="I118" i="1" s="1"/>
  <c r="L119" i="1"/>
  <c r="L118" i="1" s="1"/>
  <c r="F119" i="1"/>
  <c r="F118" i="1" s="1"/>
  <c r="M119" i="1"/>
  <c r="M118" i="1" s="1"/>
  <c r="G119" i="1"/>
  <c r="G118" i="1" s="1"/>
  <c r="E119" i="1"/>
  <c r="E118" i="1" s="1"/>
  <c r="C119" i="1"/>
  <c r="C118" i="1" s="1"/>
  <c r="D119" i="1"/>
  <c r="D118" i="1" s="1"/>
  <c r="K119" i="1"/>
  <c r="K118" i="1" s="1"/>
  <c r="B118" i="1"/>
  <c r="N103" i="1"/>
  <c r="D126" i="1" s="1"/>
  <c r="J121" i="1" l="1"/>
  <c r="K121" i="1"/>
  <c r="B126" i="1"/>
  <c r="M127" i="1" s="1"/>
  <c r="F121" i="1"/>
  <c r="C121" i="1"/>
  <c r="D121" i="1"/>
  <c r="N104" i="1"/>
  <c r="H121" i="1"/>
  <c r="L121" i="1"/>
  <c r="M121" i="1"/>
  <c r="I121" i="1"/>
  <c r="E121" i="1"/>
  <c r="G121" i="1"/>
  <c r="N105" i="1"/>
  <c r="D127" i="1" s="1"/>
  <c r="N118" i="1"/>
  <c r="D129" i="1" s="1"/>
  <c r="B129" i="1" s="1"/>
  <c r="N119" i="1"/>
  <c r="B121" i="1"/>
  <c r="D128" i="1" l="1"/>
  <c r="D130" i="1" s="1"/>
  <c r="B127" i="1"/>
  <c r="M128" i="1" s="1"/>
  <c r="N121" i="1"/>
  <c r="B128" i="1" l="1"/>
  <c r="B130" i="1"/>
  <c r="M129" i="1" s="1"/>
  <c r="M131" i="1" s="1"/>
  <c r="E54" i="1"/>
  <c r="B137" i="1" s="1"/>
  <c r="M126" i="1" l="1"/>
  <c r="A122" i="1"/>
  <c r="B122" i="1" s="1"/>
  <c r="C122" i="1" s="1"/>
  <c r="D122" i="1" s="1"/>
  <c r="E122" i="1" s="1"/>
  <c r="F122" i="1" s="1"/>
  <c r="G122" i="1" s="1"/>
  <c r="H122" i="1" s="1"/>
  <c r="I122" i="1" s="1"/>
  <c r="J122" i="1" s="1"/>
  <c r="K122" i="1" s="1"/>
  <c r="L122" i="1" s="1"/>
  <c r="M122" i="1" s="1"/>
  <c r="D136" i="1"/>
  <c r="D137" i="1" l="1"/>
  <c r="D139" i="1" s="1"/>
  <c r="B139" i="1"/>
</calcChain>
</file>

<file path=xl/sharedStrings.xml><?xml version="1.0" encoding="utf-8"?>
<sst xmlns="http://schemas.openxmlformats.org/spreadsheetml/2006/main" count="196" uniqueCount="175">
  <si>
    <t>Наемные сотрудники</t>
  </si>
  <si>
    <t>Кол-во</t>
  </si>
  <si>
    <t>Цена</t>
  </si>
  <si>
    <t>Сумма</t>
  </si>
  <si>
    <t>Поставщик</t>
  </si>
  <si>
    <t>Итого:</t>
  </si>
  <si>
    <t>Товар/Услуга</t>
  </si>
  <si>
    <t>Цена, руб.</t>
  </si>
  <si>
    <t>Прямые расходы (стоимость) на 1 ед., руб.</t>
  </si>
  <si>
    <t>Итого в месяц:</t>
  </si>
  <si>
    <t>Х</t>
  </si>
  <si>
    <t>Наименование</t>
  </si>
  <si>
    <t>Руб./мес.</t>
  </si>
  <si>
    <t>Реклама</t>
  </si>
  <si>
    <t>Транспортные расходы</t>
  </si>
  <si>
    <t>Месяц года</t>
  </si>
  <si>
    <t>Коэффициент выручки</t>
  </si>
  <si>
    <t>Показатель, руб.</t>
  </si>
  <si>
    <t>Доходы</t>
  </si>
  <si>
    <t>Расходы, в том числе</t>
  </si>
  <si>
    <t xml:space="preserve">Налоги </t>
  </si>
  <si>
    <t>Прибыль (убыток)</t>
  </si>
  <si>
    <t>Итоговые показатели:</t>
  </si>
  <si>
    <t>Наименование показателей</t>
  </si>
  <si>
    <t>За год</t>
  </si>
  <si>
    <t>Выручка от реализации (руб.)</t>
  </si>
  <si>
    <t>Себестоимость товара/услуг</t>
  </si>
  <si>
    <t>Постоянные расходы, (руб).</t>
  </si>
  <si>
    <t>Налоги, (руб).</t>
  </si>
  <si>
    <t xml:space="preserve">Чистая прибыль, (руб). </t>
  </si>
  <si>
    <t>1.     ИНФОРМАЦИЯ О ЗАЯВИТЕЛЕ</t>
  </si>
  <si>
    <t>2.     ОПИСАНИЕ  ПРОЕКТА</t>
  </si>
  <si>
    <r>
      <t>5.</t>
    </r>
    <r>
      <rPr>
        <b/>
        <sz val="14"/>
        <color theme="1"/>
        <rFont val="Times New Roman"/>
        <family val="1"/>
        <charset val="204"/>
      </rPr>
      <t xml:space="preserve">     ФИНАНСОВЫЙ </t>
    </r>
    <r>
      <rPr>
        <b/>
        <sz val="14"/>
        <color rgb="FF000000"/>
        <rFont val="Times New Roman"/>
        <family val="1"/>
        <charset val="204"/>
      </rPr>
      <t>ПЛАН:</t>
    </r>
  </si>
  <si>
    <t xml:space="preserve">Средне-месячно </t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</si>
  <si>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</si>
  <si>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</si>
  <si>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</si>
  <si>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</si>
  <si>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</si>
  <si>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</si>
  <si>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</si>
  <si>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9       месяц</t>
  </si>
  <si>
    <t>11       месяц</t>
  </si>
  <si>
    <t>4       месяц</t>
  </si>
  <si>
    <t>10           месяц</t>
  </si>
  <si>
    <t>ед. изм.</t>
  </si>
  <si>
    <t xml:space="preserve">Количество в месяц </t>
  </si>
  <si>
    <t>УСН доходы-расходы</t>
  </si>
  <si>
    <t>Затраты на реализацию проекта (сумма субсидии)</t>
  </si>
  <si>
    <t>Среднемесячный доход (выручка)</t>
  </si>
  <si>
    <t>Среднемесячный расход (себестоимость)</t>
  </si>
  <si>
    <t>Окупаемость</t>
  </si>
  <si>
    <t>Рентабельность чистой прибыли</t>
  </si>
  <si>
    <t>Руб.</t>
  </si>
  <si>
    <t>Мес.</t>
  </si>
  <si>
    <t>%</t>
  </si>
  <si>
    <t>Показатель</t>
  </si>
  <si>
    <t>ед. изм</t>
  </si>
  <si>
    <t>Чистая прибыль</t>
  </si>
  <si>
    <t>Значение</t>
  </si>
  <si>
    <t xml:space="preserve">Прямые расходы всего, руб.           </t>
  </si>
  <si>
    <t xml:space="preserve">Выручка, руб.           </t>
  </si>
  <si>
    <t>12         месяц</t>
  </si>
  <si>
    <r>
      <rPr>
        <b/>
        <sz val="13"/>
        <color theme="1"/>
        <rFont val="Symbol"/>
        <family val="1"/>
        <charset val="2"/>
      </rPr>
      <t>ð</t>
    </r>
    <r>
      <rPr>
        <b/>
        <sz val="13"/>
        <color theme="1"/>
        <rFont val="Times New Roman"/>
        <family val="1"/>
        <charset val="204"/>
      </rPr>
      <t xml:space="preserve"> Не будет сотрудников</t>
    </r>
  </si>
  <si>
    <t>Налог на прибыль (НПД)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</si>
  <si>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</si>
  <si>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</si>
  <si>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</si>
  <si>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</si>
  <si>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</si>
  <si>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</si>
  <si>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</si>
  <si>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</si>
  <si>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</si>
  <si>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</si>
  <si>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</si>
  <si>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</si>
  <si>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Прямые расходы</t>
  </si>
  <si>
    <t xml:space="preserve">По вопросам заполнения звонить: </t>
  </si>
  <si>
    <t>(центр "Мой бизнес") Зайцев Тимофей Николаевич  тел: 26-16-30</t>
  </si>
  <si>
    <t>Коммерческое предложение на помещение в аренду, право собственности на помещение</t>
  </si>
  <si>
    <t xml:space="preserve">Аккаунты в соц.сетях </t>
  </si>
  <si>
    <t>Образцы работ</t>
  </si>
  <si>
    <t>Сертификаты, дипломы, благодарственные письма, подтверждающие опыт заявителя.</t>
  </si>
  <si>
    <t>БИЗНЕС-КОНЦЕПЦИЯ</t>
  </si>
  <si>
    <t>Принимая на рассмотрение данную бизнес-концепцию, получатель берет на себя ответственность за соблюдение указанных условий.
Все данные, оценки, планы, предложения и выводы, приведенные в этом документе, касающиеся расходов, объемов реализации, источников финансирования и прибыльность проекта, актуальны на дату составления:</t>
  </si>
  <si>
    <t>______________________/_____________________</t>
  </si>
  <si>
    <t>Рекомендуется включить приложения, иллюстрирующие, детализирующие или подтверждающие информацию, изложенную в основной части бизнес-плана:</t>
  </si>
  <si>
    <t>Образование (специальность), квалификация, наименование образовательной организации, год окончания:</t>
  </si>
  <si>
    <t>Общий стаж работы, наименование организации, занимаемая должность и опыт работы в запланированной деятельности :</t>
  </si>
  <si>
    <t>Дополнительные знания, умения, навыки, опыт в организации бизнеса:</t>
  </si>
  <si>
    <t>Потребность в обучении/повышении квалификации с обоснованием:</t>
  </si>
  <si>
    <t>Система налогообложения (отметить и подчеркнуть):</t>
  </si>
  <si>
    <t>Адрес места ведения бизнеса, площадь, стоимость аренды (периодичность уплаты) или право собственности:</t>
  </si>
  <si>
    <t>Имеющееся оборудование/товары/сырье/имущество для бизнеса:</t>
  </si>
  <si>
    <t>З.П</t>
  </si>
  <si>
    <t>Наименование должности</t>
  </si>
  <si>
    <t>К-во</t>
  </si>
  <si>
    <t>Опыт и достижения в планируемой деятельности:</t>
  </si>
  <si>
    <t>Текущее состояние проекта:</t>
  </si>
  <si>
    <t>Подготовительный этап (месяцев):</t>
  </si>
  <si>
    <t xml:space="preserve">Предполагаемый срок окупаемости (месяцев) </t>
  </si>
  <si>
    <t>Необходимые основные средства, материально-производственные запасы, имущественные обязательства, реклама и иное</t>
  </si>
  <si>
    <t>Итого</t>
  </si>
  <si>
    <t>Анализ цен на рынке:</t>
  </si>
  <si>
    <t>Предназначение/обоснование</t>
  </si>
  <si>
    <t>Кол-во, шт.</t>
  </si>
  <si>
    <t>Варианты, руб.</t>
  </si>
  <si>
    <t>Эконом</t>
  </si>
  <si>
    <t>Станд.</t>
  </si>
  <si>
    <t>Прем.</t>
  </si>
  <si>
    <t>Целевая аудитория, пол, возраст:</t>
  </si>
  <si>
    <t>Местоположение целевой аудитории (субъект РФ, населенный пункт):</t>
  </si>
  <si>
    <t>Конкуренты:</t>
  </si>
  <si>
    <t>Преимущества перед конкурентами:</t>
  </si>
  <si>
    <t>3.	АНАЛИЗ РЫНКА И КОНКУРЕНТОВ</t>
  </si>
  <si>
    <t>Рынки сбыта, наличие договоров поставки товара/услуг:</t>
  </si>
  <si>
    <t>Перечень производимых товаров/услуг:</t>
  </si>
  <si>
    <t>Продвижение и реклама:</t>
  </si>
  <si>
    <t>Ежемесячные затраты:</t>
  </si>
  <si>
    <t>Банковское обслуживание</t>
  </si>
  <si>
    <t>Коммунальные платежи</t>
  </si>
  <si>
    <t>ФОТ</t>
  </si>
  <si>
    <t>4.     МАРКЕТИНГ</t>
  </si>
  <si>
    <t>Источники финансирования бизнес-плана:</t>
  </si>
  <si>
    <t>Источник финансирования</t>
  </si>
  <si>
    <t>Доля  (%)</t>
  </si>
  <si>
    <t>Социальный контракт</t>
  </si>
  <si>
    <t>Собственные средства</t>
  </si>
  <si>
    <t>Иные средства (заем)</t>
  </si>
  <si>
    <t>6.	АНАЛИЗ РИСКОВ</t>
  </si>
  <si>
    <t>Наиболее вероятные риски</t>
  </si>
  <si>
    <t>Меры по предотвращению рисков</t>
  </si>
  <si>
    <t>Липецкая область</t>
  </si>
  <si>
    <t>Развитие</t>
  </si>
  <si>
    <t>Помещение</t>
  </si>
  <si>
    <t>Планируется развитие направления</t>
  </si>
  <si>
    <t>Планируемый график работы (дней в неделю) ___7______(часов в неделю)_____56_________</t>
  </si>
  <si>
    <t>Животные:</t>
  </si>
  <si>
    <t>Мат. Произв. расходы:</t>
  </si>
  <si>
    <t>кг.</t>
  </si>
  <si>
    <t>Корм</t>
  </si>
  <si>
    <t>Интернет площадки, авито</t>
  </si>
  <si>
    <t>Анализ рынка и конкурентной среды, разработка уникальных предложений и маркетинговых стратегий, которые позволят нам выделиться среди конкурентов.</t>
  </si>
  <si>
    <t>Название проекта:  Животноводство</t>
  </si>
  <si>
    <t>Цели и задачи проекта:   
**Цели:**
1. Выращивание здоровых и качественных быков для реализации в живом весе.
2. Обеспечение рынка свежим и высококачественным мясом.
3. Развитие и расширение бизнеса в сфере животноводства.
**Задачи:**
1. Построение современного фермерского хозяйства с условиями содержания, обеспечивающими здоровье и комфорт быков.
2. Закупка качественного поголовья и обеспечение его правильного ухода и кормления.
3. Проведение регулярных медицинских обследований и профилактических мер для поддержания здоровья животных.
4. Организация эффективной системы управления производством и логистики для обеспечения своевременной реализации быков.
5. Разработка маркетинговых стратегий для привлечения клиентов и продвижения продукции.</t>
  </si>
  <si>
    <t>Направление деятельности:   Животноводство</t>
  </si>
  <si>
    <r>
      <rPr>
        <b/>
        <sz val="11"/>
        <color theme="1"/>
        <rFont val="Calibri"/>
        <family val="2"/>
        <charset val="204"/>
      </rPr>
      <t>ð НПД (самозанятый)</t>
    </r>
    <r>
      <rPr>
        <sz val="11"/>
        <color theme="1"/>
        <rFont val="Calibri"/>
        <family val="2"/>
        <charset val="204"/>
      </rPr>
      <t xml:space="preserve">  ð ЛПХ ð ИП (Патент, УСН), ОКВЭД:</t>
    </r>
  </si>
  <si>
    <t>Бычки</t>
  </si>
  <si>
    <t>Зернодробилка</t>
  </si>
  <si>
    <t>Ведра</t>
  </si>
  <si>
    <t>Цепь</t>
  </si>
  <si>
    <t>Коробки</t>
  </si>
  <si>
    <t>Договор купли продажи</t>
  </si>
  <si>
    <t>Бык</t>
  </si>
  <si>
    <t>Крупное жвачное животное семейства полорогих отряда парнокопытных.</t>
  </si>
  <si>
    <t>Специальная машина, измельчающая зерно.</t>
  </si>
  <si>
    <t>Ведро</t>
  </si>
  <si>
    <t>Сосуд для хранения жидких и сыпучих материалов и транспортировки их на небольшие расстояния.</t>
  </si>
  <si>
    <t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
**Мясоперерабатывающие предприятия:**
   - Компании, специализирующиеся на переработке мяса, которые нуждаются в поставках высококачественного сырья в виде быков.
**Рестораны и кафе:**
   - Заведения общественного питания, которые используют мясо для приготовления блюд и заинтересованы в качественных поставках.
**Частные потребители:**
   - Люди, предпочитающие свежее и натуральное мясо, которые могут приобретать быков для собственного потребления или для мероприятий.</t>
  </si>
  <si>
    <t>Частные хозяйства</t>
  </si>
  <si>
    <t>**Качество продукции:**
   - Мы стремимся выращивать быков с использованием передовых методов и кормов, что обеспечивает высокое качество и вкус мяса.
 **Экологическая безопасность:**
   - Наше хозяйство придерживается экологически чистых методов производства, что делает нашу продукцию более привлекательной для клиентов, ценящих здоровое и натуральное питание.
**Надежные поставки:**
   - Мы обеспечиваем стабильные и своевременные поставки быков, что позволяет нашим клиентам рассчитывать на нас и строить долгосрочные партнерские отношения.</t>
  </si>
  <si>
    <t>КРС (мясом)</t>
  </si>
  <si>
    <t>**Конкуренция на рынке:**
   - Риск: Появление сильной конкуренции со стороны других производителей мяса.</t>
  </si>
  <si>
    <t>**Заболевания птиц:**
   - Риск: Возможные заболевания или эпидемии, которые могут повлиять на здоровье и качество мяса.</t>
  </si>
  <si>
    <t>Регулярные медицинские обследования животных, соблюдение санитарных норм и профилактических мер.</t>
  </si>
  <si>
    <t>ФИО:   __________________________________________________________</t>
  </si>
  <si>
    <t>Год рождения:  __________________ Место рождения: ____________ Телефон: _______________ эл. почта: _______________________</t>
  </si>
  <si>
    <t>Место жительства: ______________________________________________________________________________</t>
  </si>
  <si>
    <t>Состав семьи: ________________________________________</t>
  </si>
  <si>
    <t>______________________________________________________________________________</t>
  </si>
  <si>
    <t>Общий стаж:  ________  Опыт работы в данной сфере: ________________________________________________________________</t>
  </si>
  <si>
    <t>_________________________________________________________________________________________________________________</t>
  </si>
  <si>
    <t>_________________________________________________________________________________________________________________________</t>
  </si>
  <si>
    <r>
      <t xml:space="preserve">Источники финансирования: </t>
    </r>
    <r>
      <rPr>
        <i/>
        <sz val="11"/>
        <color theme="1"/>
        <rFont val="Calibri"/>
        <family val="2"/>
        <charset val="204"/>
      </rPr>
      <t>(если требуется более 350 000 руб. инвестиций</t>
    </r>
    <r>
      <rPr>
        <sz val="11"/>
        <color theme="1"/>
        <rFont val="Calibri"/>
        <family val="2"/>
        <charset val="204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</si>
</sst>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Symbol"/>
      <family val="1"/>
      <charset val="2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0" fillId="0" borderId="0" xfId="0" applyFont="1"/>
    <xf numFmtId="0" fontId="0" fillId="0" borderId="0" xfId="0" applyAlignment="1">
      <alignment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/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6" fillId="0" borderId="1" xfId="0" applyFont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left" vertical="center" wrapText="1"/>
    </xf>
    <xf numFmtId="0" fontId="26" fillId="0" borderId="1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" fillId="0" borderId="0" xfId="0" applyFont="1"/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49" fontId="28" fillId="0" borderId="0" xfId="0" applyNumberFormat="1" applyFont="1" applyAlignment="1">
      <alignment horizontal="justify" wrapText="1"/>
    </xf>
    <xf numFmtId="49" fontId="28" fillId="0" borderId="0" xfId="0" applyNumberFormat="1" applyFont="1" applyAlignment="1">
      <alignment horizontal="justify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6" fillId="0" borderId="4" xfId="0" applyFont="1" applyBorder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5" xfId="0" applyFont="1" applyBorder="1" applyAlignment="1">
      <alignment horizontal="left" wrapText="1"/>
    </xf>
    <xf numFmtId="0" fontId="26" fillId="0" borderId="4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justify" wrapText="1"/>
    </xf>
    <xf numFmtId="49" fontId="2" fillId="0" borderId="0" xfId="0" applyNumberFormat="1" applyFont="1" applyAlignment="1">
      <alignment horizontal="justify"/>
    </xf>
    <xf numFmtId="0" fontId="20" fillId="0" borderId="0" xfId="0" applyFont="1" applyAlignment="1">
      <alignment horizontal="justify" wrapText="1"/>
    </xf>
    <xf numFmtId="0" fontId="20" fillId="0" borderId="0" xfId="0" applyFont="1" applyAlignment="1">
      <alignment horizontal="justify"/>
    </xf>
    <xf numFmtId="14" fontId="0" fillId="0" borderId="0" xfId="0" applyNumberFormat="1" applyAlignment="1">
      <alignment horizont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left" indent="11"/>
    </xf>
    <xf numFmtId="9" fontId="22" fillId="0" borderId="1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1" fontId="22" fillId="0" borderId="1" xfId="0" applyNumberFormat="1" applyFont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49" fontId="28" fillId="0" borderId="0" xfId="0" applyNumberFormat="1" applyFont="1" applyAlignment="1">
      <alignment horizontal="justify" vertical="center" wrapText="1"/>
    </xf>
    <xf numFmtId="0" fontId="34" fillId="0" borderId="0" xfId="0" applyFont="1" applyAlignment="1">
      <alignment horizontal="left" vertical="center"/>
    </xf>
    <xf numFmtId="49" fontId="25" fillId="0" borderId="4" xfId="0" applyNumberFormat="1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vertical="center" wrapText="1"/>
    </xf>
    <xf numFmtId="0" fontId="25" fillId="0" borderId="14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justify" vertical="center" wrapText="1"/>
    </xf>
    <xf numFmtId="0" fontId="9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64"/>
  <sheetViews>
    <sheetView tabSelected="1" view="pageLayout" zoomScaleNormal="91" workbookViewId="0">
      <selection activeCell="A4" sqref="A4:L4"/>
    </sheetView>
  </sheetViews>
  <sheetFormatPr defaultColWidth="8.85546875" defaultRowHeight="15" x14ac:dyDescent="0.25"/>
  <cols>
    <col min="1" max="1" width="28.85546875" customWidth="1"/>
    <col min="2" max="8" width="7.85546875" customWidth="1"/>
    <col min="9" max="10" width="8.85546875" customWidth="1"/>
    <col min="11" max="11" width="8.140625" customWidth="1"/>
    <col min="12" max="12" width="8.42578125" customWidth="1"/>
    <col min="13" max="13" width="7.42578125" customWidth="1"/>
  </cols>
  <sheetData>
    <row r="2" spans="1:12" ht="18.75" x14ac:dyDescent="0.25">
      <c r="A2" s="77" t="s">
        <v>84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8.75" x14ac:dyDescent="0.25">
      <c r="A3" s="1"/>
    </row>
    <row r="4" spans="1:12" ht="18.75" x14ac:dyDescent="0.25">
      <c r="A4" s="77" t="s">
        <v>30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x14ac:dyDescent="0.25">
      <c r="A5" s="124" t="s">
        <v>166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25">
      <c r="A6" s="124" t="s">
        <v>167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x14ac:dyDescent="0.25">
      <c r="A7" s="124" t="s">
        <v>168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x14ac:dyDescent="0.25">
      <c r="A8" s="127" t="s">
        <v>169</v>
      </c>
      <c r="B8" s="127"/>
      <c r="C8" s="127"/>
      <c r="D8" s="127"/>
      <c r="E8" s="54"/>
      <c r="F8" s="54"/>
      <c r="G8" s="54"/>
      <c r="H8" s="54"/>
      <c r="I8" s="54"/>
      <c r="J8" s="54"/>
      <c r="K8" s="54"/>
      <c r="L8" s="54"/>
    </row>
    <row r="9" spans="1:12" x14ac:dyDescent="0.25">
      <c r="A9" s="127" t="s">
        <v>88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</row>
    <row r="10" spans="1:12" x14ac:dyDescent="0.25">
      <c r="A10" s="127" t="s">
        <v>170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</row>
    <row r="11" spans="1:12" x14ac:dyDescent="0.25">
      <c r="A11" s="127" t="s">
        <v>89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</row>
    <row r="12" spans="1:12" x14ac:dyDescent="0.25">
      <c r="A12" s="127" t="s">
        <v>171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</row>
    <row r="13" spans="1:12" x14ac:dyDescent="0.25">
      <c r="A13" s="127" t="s">
        <v>90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</row>
    <row r="14" spans="1:12" x14ac:dyDescent="0.25">
      <c r="A14" s="127" t="s">
        <v>172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</row>
    <row r="15" spans="1:12" x14ac:dyDescent="0.25">
      <c r="A15" s="127" t="s">
        <v>91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</row>
    <row r="16" spans="1:12" x14ac:dyDescent="0.25">
      <c r="A16" s="127" t="s">
        <v>172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</row>
    <row r="17" spans="1:14" ht="18.75" x14ac:dyDescent="0.25">
      <c r="A17" s="77" t="s">
        <v>31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</row>
    <row r="18" spans="1:14" ht="16.5" x14ac:dyDescent="0.25">
      <c r="A18" s="127" t="s">
        <v>144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4"/>
      <c r="N18" s="4"/>
    </row>
    <row r="19" spans="1:14" ht="192" customHeight="1" x14ac:dyDescent="0.25">
      <c r="A19" s="157" t="s">
        <v>145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4"/>
      <c r="N19" s="4"/>
    </row>
    <row r="20" spans="1:14" ht="16.5" x14ac:dyDescent="0.25">
      <c r="A20" s="127" t="s">
        <v>146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4"/>
      <c r="N20" s="4"/>
    </row>
    <row r="21" spans="1:14" x14ac:dyDescent="0.25">
      <c r="A21" s="124" t="s">
        <v>92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</row>
    <row r="22" spans="1:14" x14ac:dyDescent="0.25">
      <c r="A22" s="124" t="s">
        <v>147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</row>
    <row r="23" spans="1:14" ht="17.25" customHeight="1" x14ac:dyDescent="0.25">
      <c r="A23" s="158" t="s">
        <v>93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9"/>
      <c r="N23" s="19"/>
    </row>
    <row r="24" spans="1:14" ht="17.25" customHeight="1" x14ac:dyDescent="0.25">
      <c r="A24" s="158" t="s">
        <v>173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9"/>
      <c r="N24" s="19"/>
    </row>
    <row r="25" spans="1:14" ht="17.25" customHeight="1" x14ac:dyDescent="0.25">
      <c r="A25" s="126" t="s">
        <v>94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9"/>
      <c r="N25" s="19"/>
    </row>
    <row r="26" spans="1:14" ht="17.25" customHeight="1" x14ac:dyDescent="0.25">
      <c r="A26" s="126" t="s">
        <v>135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9"/>
      <c r="N26" s="19"/>
    </row>
    <row r="27" spans="1:14" x14ac:dyDescent="0.25">
      <c r="A27" s="124" t="s">
        <v>137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</row>
    <row r="28" spans="1:14" ht="18.75" x14ac:dyDescent="0.25">
      <c r="A28" s="77" t="s">
        <v>0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29" spans="1:14" ht="16.5" x14ac:dyDescent="0.25">
      <c r="A29" s="51" t="s">
        <v>96</v>
      </c>
      <c r="B29" s="51" t="s">
        <v>97</v>
      </c>
      <c r="C29" s="108" t="s">
        <v>95</v>
      </c>
      <c r="D29" s="109"/>
      <c r="E29" s="108" t="s">
        <v>103</v>
      </c>
      <c r="F29" s="109"/>
      <c r="G29" s="4"/>
      <c r="H29" s="4"/>
      <c r="I29" s="4"/>
      <c r="J29" s="4"/>
      <c r="K29" s="4"/>
      <c r="L29" s="4"/>
    </row>
    <row r="30" spans="1:14" ht="16.5" x14ac:dyDescent="0.25">
      <c r="A30" s="51"/>
      <c r="B30" s="51">
        <v>0</v>
      </c>
      <c r="C30" s="108">
        <v>0</v>
      </c>
      <c r="D30" s="109"/>
      <c r="E30" s="108">
        <f>B30*C30</f>
        <v>0</v>
      </c>
      <c r="F30" s="109"/>
      <c r="G30" s="4"/>
      <c r="H30" s="4"/>
      <c r="I30" s="4"/>
      <c r="J30" s="4"/>
      <c r="K30" s="4"/>
      <c r="L30" s="4"/>
    </row>
    <row r="31" spans="1:14" ht="16.5" x14ac:dyDescent="0.25">
      <c r="A31" s="51"/>
      <c r="B31" s="52"/>
      <c r="C31" s="108"/>
      <c r="D31" s="109"/>
      <c r="E31" s="108">
        <f t="shared" ref="E31:E32" si="0">B31*C31</f>
        <v>0</v>
      </c>
      <c r="F31" s="109"/>
      <c r="G31" s="4"/>
      <c r="H31" s="4"/>
      <c r="I31" s="4"/>
      <c r="J31" s="4"/>
      <c r="K31" s="4"/>
      <c r="L31" s="4"/>
    </row>
    <row r="32" spans="1:14" ht="16.5" x14ac:dyDescent="0.25">
      <c r="A32" s="51" t="s">
        <v>5</v>
      </c>
      <c r="B32" s="51">
        <f>SUM(B30:B31)</f>
        <v>0</v>
      </c>
      <c r="C32" s="108">
        <f>SUM(C30:C31)</f>
        <v>0</v>
      </c>
      <c r="D32" s="109"/>
      <c r="E32" s="108">
        <f t="shared" si="0"/>
        <v>0</v>
      </c>
      <c r="F32" s="109"/>
      <c r="G32" s="4"/>
      <c r="H32" s="4"/>
      <c r="I32" s="4"/>
      <c r="J32" s="4"/>
      <c r="K32" s="4"/>
      <c r="L32" s="4"/>
    </row>
    <row r="33" spans="1:12" ht="16.5" x14ac:dyDescent="0.25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6.5" x14ac:dyDescent="0.25">
      <c r="A34" s="152" t="s">
        <v>63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</row>
    <row r="35" spans="1:12" x14ac:dyDescent="0.25">
      <c r="A35" s="58" t="s">
        <v>98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2" x14ac:dyDescent="0.25">
      <c r="A36" s="154" t="s">
        <v>136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</row>
    <row r="37" spans="1:12" x14ac:dyDescent="0.25">
      <c r="A37" s="58" t="s">
        <v>99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1:12" x14ac:dyDescent="0.25">
      <c r="A38" s="154" t="s">
        <v>134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</row>
    <row r="39" spans="1:12" x14ac:dyDescent="0.25">
      <c r="A39" s="154" t="s">
        <v>100</v>
      </c>
      <c r="B39" s="154"/>
      <c r="C39" s="154"/>
      <c r="D39" s="59">
        <v>2</v>
      </c>
      <c r="E39" s="58"/>
      <c r="F39" s="58"/>
      <c r="G39" s="58"/>
      <c r="H39" s="58"/>
      <c r="I39" s="58"/>
      <c r="J39" s="58"/>
      <c r="K39" s="58"/>
      <c r="L39" s="58"/>
    </row>
    <row r="40" spans="1:12" ht="15.75" x14ac:dyDescent="0.25">
      <c r="A40" s="58" t="s">
        <v>101</v>
      </c>
      <c r="B40" s="58"/>
      <c r="C40" s="58"/>
      <c r="D40" s="60">
        <f>$M130</f>
        <v>11</v>
      </c>
      <c r="E40" s="58"/>
      <c r="F40" s="58"/>
      <c r="G40" s="58"/>
      <c r="H40" s="58"/>
      <c r="I40" s="58"/>
      <c r="J40" s="58"/>
      <c r="K40" s="58"/>
      <c r="L40" s="58"/>
    </row>
    <row r="41" spans="1:12" ht="17.25" x14ac:dyDescent="0.25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</row>
    <row r="42" spans="1:12" ht="17.25" x14ac:dyDescent="0.25">
      <c r="A42" s="155" t="s">
        <v>102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</row>
    <row r="43" spans="1:12" ht="33.75" customHeight="1" x14ac:dyDescent="0.25">
      <c r="A43" s="93" t="s">
        <v>11</v>
      </c>
      <c r="B43" s="94"/>
      <c r="C43" s="27" t="s">
        <v>1</v>
      </c>
      <c r="D43" s="27" t="s">
        <v>2</v>
      </c>
      <c r="E43" s="128" t="s">
        <v>3</v>
      </c>
      <c r="F43" s="128"/>
      <c r="G43" s="128"/>
      <c r="H43" s="156" t="s">
        <v>4</v>
      </c>
      <c r="I43" s="156"/>
      <c r="J43" s="156"/>
      <c r="K43" s="156"/>
      <c r="L43" s="156"/>
    </row>
    <row r="44" spans="1:12" hidden="1" x14ac:dyDescent="0.25">
      <c r="A44" s="93"/>
      <c r="B44" s="94"/>
      <c r="C44" s="26"/>
      <c r="D44" s="26"/>
      <c r="E44" s="128">
        <f t="shared" ref="E44:E46" si="1">C44*D44</f>
        <v>0</v>
      </c>
      <c r="F44" s="128"/>
      <c r="G44" s="128"/>
      <c r="H44" s="129"/>
      <c r="I44" s="129"/>
      <c r="J44" s="129"/>
      <c r="K44" s="129"/>
      <c r="L44" s="129"/>
    </row>
    <row r="45" spans="1:12" hidden="1" x14ac:dyDescent="0.25">
      <c r="A45" s="93"/>
      <c r="B45" s="94"/>
      <c r="C45" s="26"/>
      <c r="D45" s="26"/>
      <c r="E45" s="128">
        <f t="shared" si="1"/>
        <v>0</v>
      </c>
      <c r="F45" s="128"/>
      <c r="G45" s="128"/>
      <c r="H45" s="129"/>
      <c r="I45" s="129"/>
      <c r="J45" s="129"/>
      <c r="K45" s="129"/>
      <c r="L45" s="129"/>
    </row>
    <row r="46" spans="1:12" hidden="1" x14ac:dyDescent="0.25">
      <c r="A46" s="93"/>
      <c r="B46" s="94"/>
      <c r="C46" s="26"/>
      <c r="D46" s="26"/>
      <c r="E46" s="128">
        <f t="shared" si="1"/>
        <v>0</v>
      </c>
      <c r="F46" s="128"/>
      <c r="G46" s="128"/>
      <c r="H46" s="129"/>
      <c r="I46" s="129"/>
      <c r="J46" s="129"/>
      <c r="K46" s="129"/>
      <c r="L46" s="129"/>
    </row>
    <row r="47" spans="1:12" ht="15.75" thickBot="1" x14ac:dyDescent="0.3">
      <c r="A47" s="134" t="s">
        <v>138</v>
      </c>
      <c r="B47" s="135"/>
      <c r="C47" s="28"/>
      <c r="D47" s="28"/>
      <c r="E47" s="132">
        <f>SUM(E48:G48)</f>
        <v>290000</v>
      </c>
      <c r="F47" s="132"/>
      <c r="G47" s="132"/>
      <c r="H47" s="132"/>
      <c r="I47" s="132"/>
      <c r="J47" s="132"/>
      <c r="K47" s="132"/>
      <c r="L47" s="132"/>
    </row>
    <row r="48" spans="1:12" ht="18" customHeight="1" thickBot="1" x14ac:dyDescent="0.3">
      <c r="A48" s="159" t="s">
        <v>148</v>
      </c>
      <c r="B48" s="160"/>
      <c r="C48" s="27">
        <v>10</v>
      </c>
      <c r="D48" s="61">
        <v>29000</v>
      </c>
      <c r="E48" s="161">
        <f t="shared" ref="E48" si="2">C48*D48</f>
        <v>290000</v>
      </c>
      <c r="F48" s="101"/>
      <c r="G48" s="94"/>
      <c r="H48" s="156" t="s">
        <v>153</v>
      </c>
      <c r="I48" s="156"/>
      <c r="J48" s="156"/>
      <c r="K48" s="156"/>
      <c r="L48" s="156"/>
    </row>
    <row r="49" spans="1:12" ht="15.75" thickBot="1" x14ac:dyDescent="0.3">
      <c r="A49" s="134" t="s">
        <v>139</v>
      </c>
      <c r="B49" s="135"/>
      <c r="C49" s="28"/>
      <c r="D49" s="28"/>
      <c r="E49" s="132">
        <f>SUM(E50:G53)</f>
        <v>60000</v>
      </c>
      <c r="F49" s="132"/>
      <c r="G49" s="132"/>
      <c r="H49" s="132"/>
      <c r="I49" s="132"/>
      <c r="J49" s="132"/>
      <c r="K49" s="132"/>
      <c r="L49" s="132"/>
    </row>
    <row r="50" spans="1:12" ht="18" customHeight="1" thickBot="1" x14ac:dyDescent="0.3">
      <c r="A50" s="159" t="s">
        <v>149</v>
      </c>
      <c r="B50" s="160"/>
      <c r="C50" s="27">
        <v>1</v>
      </c>
      <c r="D50" s="62">
        <v>51100</v>
      </c>
      <c r="E50" s="161">
        <f t="shared" ref="E50:E51" si="3">C50*D50</f>
        <v>51100</v>
      </c>
      <c r="F50" s="101"/>
      <c r="G50" s="94"/>
      <c r="H50" s="156" t="s">
        <v>153</v>
      </c>
      <c r="I50" s="156"/>
      <c r="J50" s="156"/>
      <c r="K50" s="156"/>
      <c r="L50" s="156"/>
    </row>
    <row r="51" spans="1:12" ht="18" customHeight="1" thickBot="1" x14ac:dyDescent="0.3">
      <c r="A51" s="159" t="s">
        <v>150</v>
      </c>
      <c r="B51" s="160"/>
      <c r="C51" s="27">
        <v>10</v>
      </c>
      <c r="D51" s="62">
        <v>440</v>
      </c>
      <c r="E51" s="161">
        <f t="shared" si="3"/>
        <v>4400</v>
      </c>
      <c r="F51" s="101"/>
      <c r="G51" s="94"/>
      <c r="H51" s="156" t="s">
        <v>153</v>
      </c>
      <c r="I51" s="156"/>
      <c r="J51" s="156"/>
      <c r="K51" s="156"/>
      <c r="L51" s="156"/>
    </row>
    <row r="52" spans="1:12" ht="18" customHeight="1" thickBot="1" x14ac:dyDescent="0.3">
      <c r="A52" s="159" t="s">
        <v>151</v>
      </c>
      <c r="B52" s="160"/>
      <c r="C52" s="27">
        <v>10</v>
      </c>
      <c r="D52" s="62">
        <v>290</v>
      </c>
      <c r="E52" s="161">
        <f t="shared" ref="E52" si="4">C52*D52</f>
        <v>2900</v>
      </c>
      <c r="F52" s="101"/>
      <c r="G52" s="94"/>
      <c r="H52" s="156" t="s">
        <v>153</v>
      </c>
      <c r="I52" s="156"/>
      <c r="J52" s="156"/>
      <c r="K52" s="156"/>
      <c r="L52" s="156"/>
    </row>
    <row r="53" spans="1:12" ht="18" customHeight="1" thickBot="1" x14ac:dyDescent="0.3">
      <c r="A53" s="159" t="s">
        <v>152</v>
      </c>
      <c r="B53" s="160"/>
      <c r="C53" s="27">
        <v>10</v>
      </c>
      <c r="D53" s="62">
        <v>160</v>
      </c>
      <c r="E53" s="161">
        <f t="shared" ref="E53" si="5">C53*D53</f>
        <v>1600</v>
      </c>
      <c r="F53" s="101"/>
      <c r="G53" s="94"/>
      <c r="H53" s="156" t="s">
        <v>153</v>
      </c>
      <c r="I53" s="156"/>
      <c r="J53" s="156"/>
      <c r="K53" s="156"/>
      <c r="L53" s="156"/>
    </row>
    <row r="54" spans="1:12" x14ac:dyDescent="0.25">
      <c r="A54" s="130" t="s">
        <v>5</v>
      </c>
      <c r="B54" s="131"/>
      <c r="C54" s="28"/>
      <c r="D54" s="28"/>
      <c r="E54" s="132">
        <f>E47+E49</f>
        <v>350000</v>
      </c>
      <c r="F54" s="132"/>
      <c r="G54" s="132"/>
      <c r="H54" s="130"/>
      <c r="I54" s="133"/>
      <c r="J54" s="133"/>
      <c r="K54" s="133"/>
      <c r="L54" s="131"/>
    </row>
    <row r="55" spans="1:12" x14ac:dyDescent="0.25">
      <c r="A55" s="124" t="s">
        <v>174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</row>
    <row r="56" spans="1:12" ht="15.75" x14ac:dyDescent="0.25">
      <c r="D56" s="45"/>
    </row>
    <row r="57" spans="1:12" ht="15.75" x14ac:dyDescent="0.25">
      <c r="A57" t="s">
        <v>104</v>
      </c>
      <c r="D57" s="45"/>
    </row>
    <row r="58" spans="1:12" ht="41.25" customHeight="1" x14ac:dyDescent="0.25">
      <c r="A58" s="136" t="s">
        <v>11</v>
      </c>
      <c r="B58" s="137" t="s">
        <v>105</v>
      </c>
      <c r="C58" s="138"/>
      <c r="D58" s="138"/>
      <c r="E58" s="138"/>
      <c r="F58" s="139"/>
      <c r="G58" s="136" t="s">
        <v>106</v>
      </c>
      <c r="H58" s="119" t="s">
        <v>107</v>
      </c>
      <c r="I58" s="119"/>
      <c r="J58" s="119"/>
    </row>
    <row r="59" spans="1:12" x14ac:dyDescent="0.25">
      <c r="A59" s="136"/>
      <c r="B59" s="140"/>
      <c r="C59" s="141"/>
      <c r="D59" s="141"/>
      <c r="E59" s="141"/>
      <c r="F59" s="142"/>
      <c r="G59" s="136"/>
      <c r="H59" s="46" t="s">
        <v>108</v>
      </c>
      <c r="I59" s="43" t="s">
        <v>109</v>
      </c>
      <c r="J59" s="43" t="s">
        <v>110</v>
      </c>
    </row>
    <row r="60" spans="1:12" ht="31.5" customHeight="1" x14ac:dyDescent="0.25">
      <c r="A60" s="63" t="s">
        <v>154</v>
      </c>
      <c r="B60" s="71" t="s">
        <v>155</v>
      </c>
      <c r="C60" s="75"/>
      <c r="D60" s="75"/>
      <c r="E60" s="75"/>
      <c r="F60" s="76"/>
      <c r="G60" s="63">
        <v>1</v>
      </c>
      <c r="H60" s="32">
        <v>25000</v>
      </c>
      <c r="I60" s="32">
        <v>29000</v>
      </c>
      <c r="J60" s="32">
        <v>35000</v>
      </c>
    </row>
    <row r="61" spans="1:12" x14ac:dyDescent="0.25">
      <c r="A61" s="50" t="s">
        <v>149</v>
      </c>
      <c r="B61" s="74" t="s">
        <v>156</v>
      </c>
      <c r="C61" s="75"/>
      <c r="D61" s="75"/>
      <c r="E61" s="75"/>
      <c r="F61" s="76"/>
      <c r="G61" s="63">
        <v>1</v>
      </c>
      <c r="H61" s="32">
        <v>40000</v>
      </c>
      <c r="I61" s="32">
        <v>51100</v>
      </c>
      <c r="J61" s="32">
        <v>60000</v>
      </c>
    </row>
    <row r="62" spans="1:12" ht="39.75" customHeight="1" x14ac:dyDescent="0.25">
      <c r="A62" s="63" t="s">
        <v>157</v>
      </c>
      <c r="B62" s="71" t="s">
        <v>158</v>
      </c>
      <c r="C62" s="72"/>
      <c r="D62" s="72"/>
      <c r="E62" s="72"/>
      <c r="F62" s="73"/>
      <c r="G62" s="63">
        <v>1</v>
      </c>
      <c r="H62" s="32">
        <v>300</v>
      </c>
      <c r="I62" s="32">
        <v>440</v>
      </c>
      <c r="J62" s="32">
        <v>600</v>
      </c>
    </row>
    <row r="63" spans="1:12" x14ac:dyDescent="0.25">
      <c r="A63" s="74" t="s">
        <v>5</v>
      </c>
      <c r="B63" s="75"/>
      <c r="C63" s="75"/>
      <c r="D63" s="75"/>
      <c r="E63" s="75"/>
      <c r="F63" s="76"/>
      <c r="G63" s="50">
        <f>SUM(G60:G62)</f>
        <v>3</v>
      </c>
      <c r="H63" s="32">
        <f>SUM(H60:H62)</f>
        <v>65300</v>
      </c>
      <c r="I63" s="32">
        <f>SUM(I60:I62)</f>
        <v>80540</v>
      </c>
      <c r="J63" s="32">
        <f>SUM(J60:J62)</f>
        <v>95600</v>
      </c>
    </row>
    <row r="64" spans="1:12" ht="15.75" x14ac:dyDescent="0.25">
      <c r="D64" s="45"/>
    </row>
    <row r="65" spans="1:16" ht="15.75" customHeight="1" x14ac:dyDescent="0.25">
      <c r="A65" s="77" t="s">
        <v>115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</row>
    <row r="66" spans="1:16" ht="15.75" customHeight="1" x14ac:dyDescent="0.25">
      <c r="A66" s="66" t="s">
        <v>111</v>
      </c>
      <c r="B66" s="66"/>
      <c r="C66" s="66"/>
      <c r="D66" s="66"/>
      <c r="E66" s="66"/>
      <c r="F66" s="66"/>
      <c r="G66" s="57"/>
      <c r="H66" s="57"/>
      <c r="I66" s="57"/>
      <c r="J66" s="57"/>
      <c r="K66" s="57"/>
      <c r="L66" s="57"/>
    </row>
    <row r="67" spans="1:16" ht="181.5" customHeight="1" x14ac:dyDescent="0.25">
      <c r="A67" s="78" t="s">
        <v>159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</row>
    <row r="68" spans="1:16" ht="15.75" customHeight="1" x14ac:dyDescent="0.25">
      <c r="A68" s="66" t="s">
        <v>112</v>
      </c>
      <c r="B68" s="66"/>
      <c r="C68" s="66"/>
      <c r="D68" s="66"/>
      <c r="E68" s="66"/>
      <c r="F68" s="66"/>
      <c r="G68" s="57"/>
      <c r="H68" s="57"/>
      <c r="I68" s="57"/>
      <c r="J68" s="57"/>
      <c r="K68" s="57"/>
      <c r="L68" s="57"/>
    </row>
    <row r="69" spans="1:16" ht="15.75" customHeight="1" x14ac:dyDescent="0.25">
      <c r="A69" s="68" t="s">
        <v>133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1:16" ht="15.75" customHeight="1" x14ac:dyDescent="0.25">
      <c r="A70" s="66" t="s">
        <v>113</v>
      </c>
      <c r="B70" s="66"/>
      <c r="C70" s="66"/>
      <c r="D70" s="66"/>
      <c r="E70" s="66"/>
      <c r="F70" s="66"/>
      <c r="G70" s="57"/>
      <c r="H70" s="57"/>
      <c r="I70" s="57"/>
      <c r="J70" s="57"/>
      <c r="K70" s="57"/>
      <c r="L70" s="57"/>
    </row>
    <row r="71" spans="1:16" ht="15.75" customHeight="1" x14ac:dyDescent="0.25">
      <c r="A71" s="67" t="s">
        <v>160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1:16" ht="15.75" customHeight="1" x14ac:dyDescent="0.25">
      <c r="A72" s="66" t="s">
        <v>114</v>
      </c>
      <c r="B72" s="66"/>
      <c r="C72" s="66"/>
      <c r="D72" s="66"/>
      <c r="E72" s="66"/>
      <c r="F72" s="66"/>
      <c r="G72" s="57"/>
      <c r="H72" s="57"/>
      <c r="I72" s="57"/>
      <c r="J72" s="57"/>
      <c r="K72" s="57"/>
      <c r="L72" s="57"/>
    </row>
    <row r="73" spans="1:16" ht="170.25" customHeight="1" x14ac:dyDescent="0.25">
      <c r="A73" s="64" t="s">
        <v>161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</row>
    <row r="74" spans="1:16" ht="18.75" x14ac:dyDescent="0.25">
      <c r="A74" s="125" t="s">
        <v>123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</row>
    <row r="75" spans="1:16" x14ac:dyDescent="0.25">
      <c r="A75" s="69" t="s">
        <v>116</v>
      </c>
      <c r="B75" s="69"/>
      <c r="C75" s="69"/>
      <c r="D75" s="69"/>
      <c r="E75" s="69"/>
      <c r="F75" s="69"/>
    </row>
    <row r="76" spans="1:16" x14ac:dyDescent="0.25">
      <c r="A76" s="70" t="s">
        <v>133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</row>
    <row r="77" spans="1:16" ht="18.75" customHeight="1" x14ac:dyDescent="0.25">
      <c r="A77" s="69" t="s">
        <v>118</v>
      </c>
      <c r="B77" s="69"/>
      <c r="C77" s="69"/>
      <c r="D77" s="69"/>
      <c r="E77" s="69"/>
      <c r="F77" s="69"/>
    </row>
    <row r="78" spans="1:16" ht="15" customHeight="1" x14ac:dyDescent="0.25">
      <c r="A78" s="70" t="s">
        <v>142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</row>
    <row r="79" spans="1:16" ht="18.75" customHeight="1" x14ac:dyDescent="0.25">
      <c r="A79" s="69" t="s">
        <v>117</v>
      </c>
      <c r="B79" s="69"/>
      <c r="C79" s="69"/>
      <c r="D79" s="69"/>
      <c r="E79" s="69"/>
      <c r="F79" s="69"/>
    </row>
    <row r="80" spans="1:16" ht="51.75" customHeight="1" x14ac:dyDescent="0.3">
      <c r="A80" s="83" t="s">
        <v>6</v>
      </c>
      <c r="B80" s="87"/>
      <c r="C80" s="84"/>
      <c r="D80" s="89" t="s">
        <v>45</v>
      </c>
      <c r="E80" s="91" t="s">
        <v>46</v>
      </c>
      <c r="F80" s="91" t="s">
        <v>7</v>
      </c>
      <c r="G80" s="83" t="s">
        <v>61</v>
      </c>
      <c r="H80" s="84"/>
      <c r="I80" s="83" t="s">
        <v>8</v>
      </c>
      <c r="J80" s="84"/>
      <c r="K80" s="102" t="s">
        <v>60</v>
      </c>
      <c r="L80" s="103"/>
      <c r="M80" s="2"/>
      <c r="N80" s="2"/>
      <c r="O80" s="2"/>
      <c r="P80" s="2"/>
    </row>
    <row r="81" spans="1:16" ht="17.25" x14ac:dyDescent="0.3">
      <c r="A81" s="85"/>
      <c r="B81" s="88"/>
      <c r="C81" s="86"/>
      <c r="D81" s="90"/>
      <c r="E81" s="92"/>
      <c r="F81" s="92"/>
      <c r="G81" s="85"/>
      <c r="H81" s="86"/>
      <c r="I81" s="85"/>
      <c r="J81" s="86"/>
      <c r="K81" s="104"/>
      <c r="L81" s="105"/>
      <c r="M81" s="2"/>
      <c r="N81" s="2"/>
      <c r="O81" s="2"/>
      <c r="P81" s="2"/>
    </row>
    <row r="82" spans="1:16" ht="17.25" x14ac:dyDescent="0.3">
      <c r="A82" s="93">
        <v>1</v>
      </c>
      <c r="B82" s="101"/>
      <c r="C82" s="94"/>
      <c r="D82" s="25">
        <v>2</v>
      </c>
      <c r="E82" s="27">
        <v>3</v>
      </c>
      <c r="F82" s="27">
        <v>4</v>
      </c>
      <c r="G82" s="93">
        <v>5</v>
      </c>
      <c r="H82" s="94"/>
      <c r="I82" s="93">
        <v>6</v>
      </c>
      <c r="J82" s="94"/>
      <c r="K82" s="99">
        <v>7</v>
      </c>
      <c r="L82" s="100"/>
      <c r="M82" s="2"/>
      <c r="N82" s="2"/>
      <c r="O82" s="2"/>
      <c r="P82" s="2"/>
    </row>
    <row r="83" spans="1:16" ht="17.25" x14ac:dyDescent="0.3">
      <c r="A83" s="110" t="s">
        <v>162</v>
      </c>
      <c r="B83" s="111"/>
      <c r="C83" s="112"/>
      <c r="D83" s="26" t="s">
        <v>140</v>
      </c>
      <c r="E83" s="27">
        <v>700</v>
      </c>
      <c r="F83" s="27">
        <v>380</v>
      </c>
      <c r="G83" s="93">
        <f>E83*F83</f>
        <v>266000</v>
      </c>
      <c r="H83" s="94"/>
      <c r="I83" s="93">
        <v>50</v>
      </c>
      <c r="J83" s="94"/>
      <c r="K83" s="113">
        <f>E83*I83</f>
        <v>35000</v>
      </c>
      <c r="L83" s="114"/>
      <c r="M83" s="2"/>
      <c r="N83" s="2"/>
      <c r="O83" s="2"/>
      <c r="P83" s="2"/>
    </row>
    <row r="84" spans="1:16" ht="17.25" hidden="1" x14ac:dyDescent="0.3">
      <c r="A84" s="110"/>
      <c r="B84" s="111"/>
      <c r="C84" s="112"/>
      <c r="D84" s="26"/>
      <c r="E84" s="26"/>
      <c r="F84" s="26"/>
      <c r="G84" s="93">
        <f t="shared" ref="G84:G88" si="6">E84*F84</f>
        <v>0</v>
      </c>
      <c r="H84" s="94"/>
      <c r="I84" s="93"/>
      <c r="J84" s="94"/>
      <c r="K84" s="99">
        <f t="shared" ref="K84:K88" si="7">E84*I84</f>
        <v>0</v>
      </c>
      <c r="L84" s="100"/>
      <c r="M84" s="2"/>
      <c r="N84" s="2"/>
      <c r="O84" s="2"/>
      <c r="P84" s="2"/>
    </row>
    <row r="85" spans="1:16" ht="17.25" hidden="1" x14ac:dyDescent="0.3">
      <c r="A85" s="110"/>
      <c r="B85" s="111"/>
      <c r="C85" s="112"/>
      <c r="D85" s="26"/>
      <c r="E85" s="26"/>
      <c r="F85" s="26"/>
      <c r="G85" s="93">
        <f t="shared" si="6"/>
        <v>0</v>
      </c>
      <c r="H85" s="94"/>
      <c r="I85" s="93"/>
      <c r="J85" s="94"/>
      <c r="K85" s="99">
        <f t="shared" si="7"/>
        <v>0</v>
      </c>
      <c r="L85" s="100"/>
      <c r="M85" s="2"/>
      <c r="N85" s="2"/>
      <c r="O85" s="2"/>
      <c r="P85" s="2"/>
    </row>
    <row r="86" spans="1:16" ht="17.25" hidden="1" x14ac:dyDescent="0.3">
      <c r="A86" s="110"/>
      <c r="B86" s="111"/>
      <c r="C86" s="112"/>
      <c r="D86" s="26"/>
      <c r="E86" s="26"/>
      <c r="F86" s="26"/>
      <c r="G86" s="93">
        <f t="shared" si="6"/>
        <v>0</v>
      </c>
      <c r="H86" s="94"/>
      <c r="I86" s="93"/>
      <c r="J86" s="94"/>
      <c r="K86" s="99">
        <f t="shared" si="7"/>
        <v>0</v>
      </c>
      <c r="L86" s="100"/>
      <c r="M86" s="2"/>
      <c r="N86" s="2"/>
      <c r="O86" s="2"/>
      <c r="P86" s="2"/>
    </row>
    <row r="87" spans="1:16" ht="17.25" hidden="1" x14ac:dyDescent="0.3">
      <c r="A87" s="110"/>
      <c r="B87" s="111"/>
      <c r="C87" s="112"/>
      <c r="D87" s="26"/>
      <c r="E87" s="26"/>
      <c r="F87" s="26"/>
      <c r="G87" s="93">
        <f t="shared" si="6"/>
        <v>0</v>
      </c>
      <c r="H87" s="94"/>
      <c r="I87" s="93"/>
      <c r="J87" s="94"/>
      <c r="K87" s="99">
        <f t="shared" si="7"/>
        <v>0</v>
      </c>
      <c r="L87" s="100"/>
      <c r="M87" s="2"/>
      <c r="N87" s="2"/>
      <c r="O87" s="2"/>
      <c r="P87" s="2"/>
    </row>
    <row r="88" spans="1:16" ht="17.25" hidden="1" x14ac:dyDescent="0.3">
      <c r="A88" s="110"/>
      <c r="B88" s="111"/>
      <c r="C88" s="112"/>
      <c r="D88" s="26"/>
      <c r="E88" s="26"/>
      <c r="F88" s="26"/>
      <c r="G88" s="93">
        <f t="shared" si="6"/>
        <v>0</v>
      </c>
      <c r="H88" s="94"/>
      <c r="I88" s="93"/>
      <c r="J88" s="94"/>
      <c r="K88" s="99">
        <f t="shared" si="7"/>
        <v>0</v>
      </c>
      <c r="L88" s="100"/>
      <c r="M88" s="2"/>
      <c r="N88" s="2"/>
      <c r="O88" s="2"/>
      <c r="P88" s="2"/>
    </row>
    <row r="89" spans="1:16" ht="17.25" x14ac:dyDescent="0.3">
      <c r="A89" s="110" t="s">
        <v>9</v>
      </c>
      <c r="B89" s="111"/>
      <c r="C89" s="112"/>
      <c r="D89" s="26"/>
      <c r="E89" s="27">
        <f>SUM(E84:E88)</f>
        <v>0</v>
      </c>
      <c r="F89" s="27" t="s">
        <v>10</v>
      </c>
      <c r="G89" s="93">
        <f>SUM(G83:G88)</f>
        <v>266000</v>
      </c>
      <c r="H89" s="94"/>
      <c r="I89" s="93" t="s">
        <v>10</v>
      </c>
      <c r="J89" s="94"/>
      <c r="K89" s="99">
        <f>SUM(K83:K88)</f>
        <v>35000</v>
      </c>
      <c r="L89" s="100"/>
      <c r="M89" s="2"/>
      <c r="N89" s="2"/>
      <c r="O89" s="2"/>
      <c r="P89" s="2"/>
    </row>
    <row r="90" spans="1:16" ht="17.25" x14ac:dyDescent="0.3">
      <c r="A90" s="15"/>
      <c r="B90" s="15"/>
      <c r="C90" s="15"/>
      <c r="D90" s="16"/>
      <c r="E90" s="16"/>
      <c r="F90" s="17"/>
      <c r="G90" s="17"/>
      <c r="H90" s="17"/>
      <c r="I90" s="17"/>
      <c r="J90" s="17"/>
      <c r="K90" s="18"/>
      <c r="L90" s="18"/>
      <c r="M90" s="2"/>
      <c r="N90" s="2"/>
      <c r="O90" s="2"/>
      <c r="P90" s="2"/>
    </row>
    <row r="91" spans="1:16" x14ac:dyDescent="0.25">
      <c r="A91" s="124" t="s">
        <v>119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</row>
    <row r="92" spans="1:16" ht="18.75" customHeight="1" x14ac:dyDescent="0.3">
      <c r="A92" s="93" t="s">
        <v>11</v>
      </c>
      <c r="B92" s="101"/>
      <c r="C92" s="94"/>
      <c r="D92" s="93" t="s">
        <v>12</v>
      </c>
      <c r="E92" s="94"/>
      <c r="F92" s="128" t="s">
        <v>11</v>
      </c>
      <c r="G92" s="128"/>
      <c r="H92" s="128"/>
      <c r="I92" s="108" t="s">
        <v>12</v>
      </c>
      <c r="J92" s="109"/>
      <c r="K92" s="2"/>
      <c r="L92" s="2"/>
      <c r="M92" s="2"/>
      <c r="N92" s="2"/>
      <c r="O92" s="2"/>
    </row>
    <row r="93" spans="1:16" ht="17.25" x14ac:dyDescent="0.3">
      <c r="A93" s="110" t="s">
        <v>141</v>
      </c>
      <c r="B93" s="111"/>
      <c r="C93" s="112"/>
      <c r="D93" s="93">
        <v>7500</v>
      </c>
      <c r="E93" s="94"/>
      <c r="F93" s="110" t="s">
        <v>121</v>
      </c>
      <c r="G93" s="111"/>
      <c r="H93" s="112"/>
      <c r="I93" s="106">
        <v>3000</v>
      </c>
      <c r="J93" s="107"/>
      <c r="K93" s="2"/>
      <c r="L93" s="2"/>
      <c r="M93" s="2"/>
      <c r="N93" s="2"/>
      <c r="O93" s="2"/>
    </row>
    <row r="94" spans="1:16" ht="17.25" x14ac:dyDescent="0.3">
      <c r="A94" s="110" t="s">
        <v>14</v>
      </c>
      <c r="B94" s="111"/>
      <c r="C94" s="112"/>
      <c r="D94" s="93">
        <v>2000</v>
      </c>
      <c r="E94" s="94"/>
      <c r="F94" s="145" t="s">
        <v>13</v>
      </c>
      <c r="G94" s="145"/>
      <c r="H94" s="145"/>
      <c r="I94" s="106">
        <v>1000</v>
      </c>
      <c r="J94" s="107"/>
      <c r="K94" s="2"/>
      <c r="L94" s="2"/>
      <c r="M94" s="2"/>
      <c r="N94" s="2"/>
      <c r="O94" s="2"/>
    </row>
    <row r="95" spans="1:16" ht="17.25" x14ac:dyDescent="0.3">
      <c r="A95" s="110" t="s">
        <v>120</v>
      </c>
      <c r="B95" s="111"/>
      <c r="C95" s="112"/>
      <c r="D95" s="93">
        <v>800</v>
      </c>
      <c r="E95" s="94"/>
      <c r="F95" s="145" t="s">
        <v>122</v>
      </c>
      <c r="G95" s="145"/>
      <c r="H95" s="145"/>
      <c r="I95" s="106">
        <f>E32*1.3</f>
        <v>0</v>
      </c>
      <c r="J95" s="107"/>
      <c r="K95" s="2"/>
      <c r="L95" s="2"/>
      <c r="M95" s="2"/>
      <c r="N95" s="2"/>
      <c r="O95" s="2"/>
    </row>
    <row r="96" spans="1:16" ht="17.25" customHeight="1" x14ac:dyDescent="0.3">
      <c r="A96" s="110"/>
      <c r="B96" s="111"/>
      <c r="C96" s="112"/>
      <c r="D96" s="93"/>
      <c r="E96" s="94"/>
      <c r="F96" s="93" t="s">
        <v>5</v>
      </c>
      <c r="G96" s="101"/>
      <c r="H96" s="94"/>
      <c r="I96" s="93">
        <f>SUM(D93:E96)+SUM(I93:J95)</f>
        <v>14300</v>
      </c>
      <c r="J96" s="94"/>
      <c r="K96" s="2"/>
      <c r="L96" s="2"/>
      <c r="M96" s="2"/>
      <c r="N96" s="2"/>
      <c r="O96" s="2"/>
    </row>
    <row r="97" spans="1:14" ht="17.25" x14ac:dyDescent="0.3">
      <c r="A97" s="3"/>
      <c r="B97" s="3"/>
      <c r="C97" s="3"/>
      <c r="D97" s="7"/>
      <c r="E97" s="7"/>
      <c r="F97" s="7"/>
      <c r="G97" s="7"/>
      <c r="H97" s="2"/>
      <c r="I97" s="2"/>
      <c r="J97" s="2"/>
      <c r="K97" s="2"/>
      <c r="L97" s="2"/>
    </row>
    <row r="98" spans="1:14" ht="18.75" x14ac:dyDescent="0.25">
      <c r="A98" s="116" t="s">
        <v>32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</row>
    <row r="99" spans="1:14" ht="16.5" x14ac:dyDescent="0.25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</row>
    <row r="100" spans="1:14" ht="16.5" x14ac:dyDescent="0.25">
      <c r="A100" s="3" t="s">
        <v>15</v>
      </c>
      <c r="B100" s="44" t="s">
        <v>69</v>
      </c>
      <c r="C100" s="44" t="s">
        <v>70</v>
      </c>
      <c r="D100" s="44" t="s">
        <v>71</v>
      </c>
      <c r="E100" s="44" t="s">
        <v>72</v>
      </c>
      <c r="F100" s="44" t="s">
        <v>73</v>
      </c>
      <c r="G100" s="44" t="s">
        <v>74</v>
      </c>
      <c r="H100" s="44" t="s">
        <v>75</v>
      </c>
      <c r="I100" s="44" t="s">
        <v>76</v>
      </c>
      <c r="J100" s="44" t="s">
        <v>65</v>
      </c>
      <c r="K100" s="44" t="s">
        <v>66</v>
      </c>
      <c r="L100" s="44" t="s">
        <v>67</v>
      </c>
      <c r="M100" s="44" t="s">
        <v>68</v>
      </c>
      <c r="N100" s="29"/>
    </row>
    <row r="101" spans="1:14" ht="17.25" x14ac:dyDescent="0.25">
      <c r="A101" s="3" t="s">
        <v>16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1</v>
      </c>
      <c r="L101" s="12">
        <v>1</v>
      </c>
      <c r="M101" s="12">
        <v>1</v>
      </c>
      <c r="N101" s="29"/>
    </row>
    <row r="102" spans="1:14" ht="48" customHeight="1" x14ac:dyDescent="0.25">
      <c r="A102" s="24" t="s">
        <v>17</v>
      </c>
      <c r="B102" s="24" t="s">
        <v>34</v>
      </c>
      <c r="C102" s="24" t="s">
        <v>35</v>
      </c>
      <c r="D102" s="24" t="s">
        <v>36</v>
      </c>
      <c r="E102" s="24" t="s">
        <v>43</v>
      </c>
      <c r="F102" s="24" t="s">
        <v>37</v>
      </c>
      <c r="G102" s="24" t="s">
        <v>38</v>
      </c>
      <c r="H102" s="24" t="s">
        <v>39</v>
      </c>
      <c r="I102" s="24" t="s">
        <v>40</v>
      </c>
      <c r="J102" s="24" t="s">
        <v>41</v>
      </c>
      <c r="K102" s="24" t="s">
        <v>44</v>
      </c>
      <c r="L102" s="24" t="s">
        <v>42</v>
      </c>
      <c r="M102" s="24" t="s">
        <v>62</v>
      </c>
      <c r="N102" s="24" t="s">
        <v>5</v>
      </c>
    </row>
    <row r="103" spans="1:14" x14ac:dyDescent="0.25">
      <c r="A103" s="47" t="s">
        <v>18</v>
      </c>
      <c r="B103" s="22">
        <f t="shared" ref="B103:M103" si="8">$G89*B101</f>
        <v>0</v>
      </c>
      <c r="C103" s="22">
        <f t="shared" si="8"/>
        <v>0</v>
      </c>
      <c r="D103" s="22">
        <f t="shared" si="8"/>
        <v>0</v>
      </c>
      <c r="E103" s="22">
        <f t="shared" si="8"/>
        <v>0</v>
      </c>
      <c r="F103" s="22">
        <f t="shared" si="8"/>
        <v>0</v>
      </c>
      <c r="G103" s="22">
        <f t="shared" si="8"/>
        <v>0</v>
      </c>
      <c r="H103" s="22">
        <f t="shared" si="8"/>
        <v>0</v>
      </c>
      <c r="I103" s="22">
        <f t="shared" si="8"/>
        <v>0</v>
      </c>
      <c r="J103" s="22">
        <f t="shared" si="8"/>
        <v>0</v>
      </c>
      <c r="K103" s="22">
        <f t="shared" si="8"/>
        <v>266000</v>
      </c>
      <c r="L103" s="22">
        <f t="shared" si="8"/>
        <v>266000</v>
      </c>
      <c r="M103" s="22">
        <f t="shared" si="8"/>
        <v>266000</v>
      </c>
      <c r="N103" s="30">
        <f>SUM(B103:M103)</f>
        <v>798000</v>
      </c>
    </row>
    <row r="104" spans="1:14" x14ac:dyDescent="0.25">
      <c r="A104" s="47" t="s">
        <v>19</v>
      </c>
      <c r="B104" s="22">
        <f>SUM(B105:B117)</f>
        <v>13900</v>
      </c>
      <c r="C104" s="22">
        <f t="shared" ref="C104:M104" si="9">SUM(C105:C117)</f>
        <v>13100</v>
      </c>
      <c r="D104" s="22">
        <f t="shared" si="9"/>
        <v>13100</v>
      </c>
      <c r="E104" s="22">
        <f t="shared" si="9"/>
        <v>13100</v>
      </c>
      <c r="F104" s="22">
        <f t="shared" si="9"/>
        <v>13100</v>
      </c>
      <c r="G104" s="22">
        <f t="shared" si="9"/>
        <v>13100</v>
      </c>
      <c r="H104" s="22">
        <f t="shared" si="9"/>
        <v>13100</v>
      </c>
      <c r="I104" s="22">
        <f t="shared" si="9"/>
        <v>13100</v>
      </c>
      <c r="J104" s="22">
        <f t="shared" si="9"/>
        <v>13100</v>
      </c>
      <c r="K104" s="22">
        <f t="shared" si="9"/>
        <v>51100</v>
      </c>
      <c r="L104" s="22">
        <f t="shared" si="9"/>
        <v>51100</v>
      </c>
      <c r="M104" s="22">
        <f t="shared" si="9"/>
        <v>51100</v>
      </c>
      <c r="N104" s="30">
        <f t="shared" ref="N104:N121" si="10">SUM(B104:M104)</f>
        <v>272000</v>
      </c>
    </row>
    <row r="105" spans="1:14" x14ac:dyDescent="0.25">
      <c r="A105" s="48" t="s">
        <v>77</v>
      </c>
      <c r="B105" s="22">
        <f>$K89*B101</f>
        <v>0</v>
      </c>
      <c r="C105" s="22">
        <f t="shared" ref="C105:M105" si="11">$K89*C101</f>
        <v>0</v>
      </c>
      <c r="D105" s="22">
        <f t="shared" si="11"/>
        <v>0</v>
      </c>
      <c r="E105" s="22">
        <f t="shared" si="11"/>
        <v>0</v>
      </c>
      <c r="F105" s="22">
        <f t="shared" si="11"/>
        <v>0</v>
      </c>
      <c r="G105" s="22">
        <f t="shared" si="11"/>
        <v>0</v>
      </c>
      <c r="H105" s="22">
        <f t="shared" si="11"/>
        <v>0</v>
      </c>
      <c r="I105" s="22">
        <f t="shared" si="11"/>
        <v>0</v>
      </c>
      <c r="J105" s="22">
        <f t="shared" si="11"/>
        <v>0</v>
      </c>
      <c r="K105" s="22">
        <f t="shared" si="11"/>
        <v>35000</v>
      </c>
      <c r="L105" s="22">
        <f t="shared" si="11"/>
        <v>35000</v>
      </c>
      <c r="M105" s="22">
        <f t="shared" si="11"/>
        <v>35000</v>
      </c>
      <c r="N105" s="30">
        <f t="shared" ref="N105" si="12">SUM(B105:M105)</f>
        <v>105000</v>
      </c>
    </row>
    <row r="106" spans="1:14" x14ac:dyDescent="0.25">
      <c r="A106" s="48" t="str">
        <f>A93</f>
        <v>Корм</v>
      </c>
      <c r="B106" s="22">
        <f>$D93</f>
        <v>7500</v>
      </c>
      <c r="C106" s="22">
        <f t="shared" ref="C106:M106" si="13">$D93</f>
        <v>7500</v>
      </c>
      <c r="D106" s="22">
        <f t="shared" si="13"/>
        <v>7500</v>
      </c>
      <c r="E106" s="22">
        <f t="shared" si="13"/>
        <v>7500</v>
      </c>
      <c r="F106" s="22">
        <f t="shared" si="13"/>
        <v>7500</v>
      </c>
      <c r="G106" s="22">
        <f t="shared" si="13"/>
        <v>7500</v>
      </c>
      <c r="H106" s="22">
        <f t="shared" si="13"/>
        <v>7500</v>
      </c>
      <c r="I106" s="22">
        <f t="shared" si="13"/>
        <v>7500</v>
      </c>
      <c r="J106" s="22">
        <f t="shared" si="13"/>
        <v>7500</v>
      </c>
      <c r="K106" s="22">
        <f t="shared" si="13"/>
        <v>7500</v>
      </c>
      <c r="L106" s="22">
        <f t="shared" si="13"/>
        <v>7500</v>
      </c>
      <c r="M106" s="22">
        <f t="shared" si="13"/>
        <v>7500</v>
      </c>
      <c r="N106" s="30">
        <f t="shared" si="10"/>
        <v>90000</v>
      </c>
    </row>
    <row r="107" spans="1:14" ht="16.5" customHeight="1" x14ac:dyDescent="0.25">
      <c r="A107" s="48" t="str">
        <f>A94</f>
        <v>Транспортные расходы</v>
      </c>
      <c r="B107" s="22">
        <f t="shared" ref="B107:M109" si="14">$D94</f>
        <v>2000</v>
      </c>
      <c r="C107" s="22">
        <f t="shared" si="14"/>
        <v>2000</v>
      </c>
      <c r="D107" s="22">
        <f t="shared" si="14"/>
        <v>2000</v>
      </c>
      <c r="E107" s="22">
        <f t="shared" si="14"/>
        <v>2000</v>
      </c>
      <c r="F107" s="22">
        <f t="shared" si="14"/>
        <v>2000</v>
      </c>
      <c r="G107" s="22">
        <f t="shared" si="14"/>
        <v>2000</v>
      </c>
      <c r="H107" s="22">
        <f t="shared" si="14"/>
        <v>2000</v>
      </c>
      <c r="I107" s="22">
        <f t="shared" si="14"/>
        <v>2000</v>
      </c>
      <c r="J107" s="22">
        <f t="shared" si="14"/>
        <v>2000</v>
      </c>
      <c r="K107" s="22">
        <f t="shared" si="14"/>
        <v>2000</v>
      </c>
      <c r="L107" s="22">
        <f t="shared" si="14"/>
        <v>2000</v>
      </c>
      <c r="M107" s="22">
        <f t="shared" si="14"/>
        <v>2000</v>
      </c>
      <c r="N107" s="30">
        <f t="shared" ref="N107:N109" si="15">SUM(B107:M107)</f>
        <v>24000</v>
      </c>
    </row>
    <row r="108" spans="1:14" ht="19.5" hidden="1" customHeight="1" x14ac:dyDescent="0.25">
      <c r="A108" s="48" t="str">
        <f>A91</f>
        <v>Ежемесячные затраты:</v>
      </c>
      <c r="B108" s="22">
        <f t="shared" si="14"/>
        <v>800</v>
      </c>
      <c r="C108" s="22">
        <f t="shared" ref="C108:M108" si="16">$D91</f>
        <v>0</v>
      </c>
      <c r="D108" s="22">
        <f t="shared" si="16"/>
        <v>0</v>
      </c>
      <c r="E108" s="22">
        <f t="shared" si="16"/>
        <v>0</v>
      </c>
      <c r="F108" s="22">
        <f t="shared" si="16"/>
        <v>0</v>
      </c>
      <c r="G108" s="22">
        <f t="shared" si="16"/>
        <v>0</v>
      </c>
      <c r="H108" s="22">
        <f t="shared" si="16"/>
        <v>0</v>
      </c>
      <c r="I108" s="22">
        <f t="shared" si="16"/>
        <v>0</v>
      </c>
      <c r="J108" s="22">
        <f t="shared" si="16"/>
        <v>0</v>
      </c>
      <c r="K108" s="22">
        <f t="shared" si="16"/>
        <v>0</v>
      </c>
      <c r="L108" s="22">
        <f t="shared" si="16"/>
        <v>0</v>
      </c>
      <c r="M108" s="22">
        <f t="shared" si="16"/>
        <v>0</v>
      </c>
      <c r="N108" s="30">
        <f t="shared" si="15"/>
        <v>800</v>
      </c>
    </row>
    <row r="109" spans="1:14" ht="25.5" hidden="1" x14ac:dyDescent="0.25">
      <c r="A109" s="48" t="str">
        <f>A92</f>
        <v>Наименование</v>
      </c>
      <c r="B109" s="22">
        <f t="shared" si="14"/>
        <v>0</v>
      </c>
      <c r="C109" s="22" t="str">
        <f t="shared" ref="C109:M109" si="17">$D92</f>
        <v>Руб./мес.</v>
      </c>
      <c r="D109" s="22" t="str">
        <f t="shared" si="17"/>
        <v>Руб./мес.</v>
      </c>
      <c r="E109" s="22" t="str">
        <f t="shared" si="17"/>
        <v>Руб./мес.</v>
      </c>
      <c r="F109" s="22" t="str">
        <f t="shared" si="17"/>
        <v>Руб./мес.</v>
      </c>
      <c r="G109" s="22" t="str">
        <f t="shared" si="17"/>
        <v>Руб./мес.</v>
      </c>
      <c r="H109" s="22" t="str">
        <f t="shared" si="17"/>
        <v>Руб./мес.</v>
      </c>
      <c r="I109" s="22" t="str">
        <f t="shared" si="17"/>
        <v>Руб./мес.</v>
      </c>
      <c r="J109" s="22" t="str">
        <f t="shared" si="17"/>
        <v>Руб./мес.</v>
      </c>
      <c r="K109" s="22" t="str">
        <f t="shared" si="17"/>
        <v>Руб./мес.</v>
      </c>
      <c r="L109" s="22" t="str">
        <f t="shared" si="17"/>
        <v>Руб./мес.</v>
      </c>
      <c r="M109" s="22" t="str">
        <f t="shared" si="17"/>
        <v>Руб./мес.</v>
      </c>
      <c r="N109" s="30">
        <f t="shared" si="15"/>
        <v>0</v>
      </c>
    </row>
    <row r="110" spans="1:14" ht="15.75" customHeight="1" x14ac:dyDescent="0.25">
      <c r="A110" s="48" t="str">
        <f>A95</f>
        <v>Банковское обслуживание</v>
      </c>
      <c r="B110" s="22">
        <f>$D95</f>
        <v>800</v>
      </c>
      <c r="C110" s="22">
        <f t="shared" ref="C110:M110" si="18">$D95</f>
        <v>800</v>
      </c>
      <c r="D110" s="22">
        <f t="shared" si="18"/>
        <v>800</v>
      </c>
      <c r="E110" s="22">
        <f t="shared" si="18"/>
        <v>800</v>
      </c>
      <c r="F110" s="22">
        <f t="shared" si="18"/>
        <v>800</v>
      </c>
      <c r="G110" s="22">
        <f t="shared" si="18"/>
        <v>800</v>
      </c>
      <c r="H110" s="22">
        <f t="shared" si="18"/>
        <v>800</v>
      </c>
      <c r="I110" s="22">
        <f t="shared" si="18"/>
        <v>800</v>
      </c>
      <c r="J110" s="22">
        <f t="shared" si="18"/>
        <v>800</v>
      </c>
      <c r="K110" s="22">
        <f t="shared" si="18"/>
        <v>800</v>
      </c>
      <c r="L110" s="22">
        <f t="shared" si="18"/>
        <v>800</v>
      </c>
      <c r="M110" s="22">
        <f t="shared" si="18"/>
        <v>800</v>
      </c>
      <c r="N110" s="30">
        <f t="shared" si="10"/>
        <v>9600</v>
      </c>
    </row>
    <row r="111" spans="1:14" ht="19.5" hidden="1" customHeight="1" x14ac:dyDescent="0.25">
      <c r="A111" s="48" t="str">
        <f>A95</f>
        <v>Банковское обслуживание</v>
      </c>
      <c r="B111" s="22">
        <f t="shared" ref="B111:M111" si="19">$D95</f>
        <v>800</v>
      </c>
      <c r="C111" s="22">
        <f t="shared" si="19"/>
        <v>800</v>
      </c>
      <c r="D111" s="22">
        <f t="shared" si="19"/>
        <v>800</v>
      </c>
      <c r="E111" s="22">
        <f t="shared" si="19"/>
        <v>800</v>
      </c>
      <c r="F111" s="22">
        <f t="shared" si="19"/>
        <v>800</v>
      </c>
      <c r="G111" s="22">
        <f t="shared" si="19"/>
        <v>800</v>
      </c>
      <c r="H111" s="22">
        <f t="shared" si="19"/>
        <v>800</v>
      </c>
      <c r="I111" s="22">
        <f t="shared" si="19"/>
        <v>800</v>
      </c>
      <c r="J111" s="22">
        <f t="shared" si="19"/>
        <v>800</v>
      </c>
      <c r="K111" s="22">
        <f t="shared" si="19"/>
        <v>800</v>
      </c>
      <c r="L111" s="22">
        <f t="shared" si="19"/>
        <v>800</v>
      </c>
      <c r="M111" s="22">
        <f t="shared" si="19"/>
        <v>800</v>
      </c>
      <c r="N111" s="30">
        <f t="shared" si="10"/>
        <v>9600</v>
      </c>
    </row>
    <row r="112" spans="1:14" hidden="1" x14ac:dyDescent="0.25">
      <c r="A112" s="48">
        <f>A96</f>
        <v>0</v>
      </c>
      <c r="B112" s="22">
        <f t="shared" ref="B112:M112" si="20">$D96</f>
        <v>0</v>
      </c>
      <c r="C112" s="22">
        <f t="shared" si="20"/>
        <v>0</v>
      </c>
      <c r="D112" s="22">
        <f t="shared" si="20"/>
        <v>0</v>
      </c>
      <c r="E112" s="22">
        <f t="shared" si="20"/>
        <v>0</v>
      </c>
      <c r="F112" s="22">
        <f t="shared" si="20"/>
        <v>0</v>
      </c>
      <c r="G112" s="22">
        <f t="shared" si="20"/>
        <v>0</v>
      </c>
      <c r="H112" s="22">
        <f t="shared" si="20"/>
        <v>0</v>
      </c>
      <c r="I112" s="22">
        <f t="shared" si="20"/>
        <v>0</v>
      </c>
      <c r="J112" s="22">
        <f t="shared" si="20"/>
        <v>0</v>
      </c>
      <c r="K112" s="22">
        <f t="shared" si="20"/>
        <v>0</v>
      </c>
      <c r="L112" s="22">
        <f t="shared" si="20"/>
        <v>0</v>
      </c>
      <c r="M112" s="22">
        <f t="shared" si="20"/>
        <v>0</v>
      </c>
      <c r="N112" s="30">
        <f t="shared" si="10"/>
        <v>0</v>
      </c>
    </row>
    <row r="113" spans="1:14" ht="14.25" customHeight="1" x14ac:dyDescent="0.25">
      <c r="A113" s="48" t="str">
        <f>F93</f>
        <v>Коммунальные платежи</v>
      </c>
      <c r="B113" s="22">
        <f>$I93*B101</f>
        <v>0</v>
      </c>
      <c r="C113" s="22">
        <f t="shared" ref="C113:M113" si="21">$I93*C101</f>
        <v>0</v>
      </c>
      <c r="D113" s="22">
        <f t="shared" si="21"/>
        <v>0</v>
      </c>
      <c r="E113" s="22">
        <f t="shared" si="21"/>
        <v>0</v>
      </c>
      <c r="F113" s="22">
        <f t="shared" si="21"/>
        <v>0</v>
      </c>
      <c r="G113" s="22">
        <f t="shared" si="21"/>
        <v>0</v>
      </c>
      <c r="H113" s="22">
        <f t="shared" si="21"/>
        <v>0</v>
      </c>
      <c r="I113" s="22">
        <f t="shared" si="21"/>
        <v>0</v>
      </c>
      <c r="J113" s="22">
        <f t="shared" si="21"/>
        <v>0</v>
      </c>
      <c r="K113" s="22">
        <f t="shared" si="21"/>
        <v>3000</v>
      </c>
      <c r="L113" s="22">
        <f t="shared" si="21"/>
        <v>3000</v>
      </c>
      <c r="M113" s="22">
        <f t="shared" si="21"/>
        <v>3000</v>
      </c>
      <c r="N113" s="30">
        <f t="shared" si="10"/>
        <v>9000</v>
      </c>
    </row>
    <row r="114" spans="1:14" ht="15" customHeight="1" x14ac:dyDescent="0.25">
      <c r="A114" s="48" t="str">
        <f>F94</f>
        <v>Реклама</v>
      </c>
      <c r="B114" s="22">
        <f t="shared" ref="B114:M115" si="22">$I94</f>
        <v>1000</v>
      </c>
      <c r="C114" s="22">
        <f t="shared" si="22"/>
        <v>1000</v>
      </c>
      <c r="D114" s="22">
        <f t="shared" si="22"/>
        <v>1000</v>
      </c>
      <c r="E114" s="22">
        <f t="shared" si="22"/>
        <v>1000</v>
      </c>
      <c r="F114" s="22">
        <f t="shared" si="22"/>
        <v>1000</v>
      </c>
      <c r="G114" s="22">
        <f t="shared" si="22"/>
        <v>1000</v>
      </c>
      <c r="H114" s="22">
        <f t="shared" si="22"/>
        <v>1000</v>
      </c>
      <c r="I114" s="22">
        <f t="shared" si="22"/>
        <v>1000</v>
      </c>
      <c r="J114" s="22">
        <f t="shared" si="22"/>
        <v>1000</v>
      </c>
      <c r="K114" s="22">
        <f t="shared" si="22"/>
        <v>1000</v>
      </c>
      <c r="L114" s="22">
        <f t="shared" si="22"/>
        <v>1000</v>
      </c>
      <c r="M114" s="22">
        <f t="shared" si="22"/>
        <v>1000</v>
      </c>
      <c r="N114" s="30">
        <f t="shared" ref="N114" si="23">SUM(B114:M114)</f>
        <v>12000</v>
      </c>
    </row>
    <row r="115" spans="1:14" x14ac:dyDescent="0.25">
      <c r="A115" s="48" t="str">
        <f>F95</f>
        <v>ФОТ</v>
      </c>
      <c r="B115" s="22">
        <f t="shared" si="22"/>
        <v>0</v>
      </c>
      <c r="C115" s="22">
        <f t="shared" si="22"/>
        <v>0</v>
      </c>
      <c r="D115" s="22">
        <f t="shared" si="22"/>
        <v>0</v>
      </c>
      <c r="E115" s="22">
        <f t="shared" si="22"/>
        <v>0</v>
      </c>
      <c r="F115" s="22">
        <f t="shared" si="22"/>
        <v>0</v>
      </c>
      <c r="G115" s="22">
        <f t="shared" si="22"/>
        <v>0</v>
      </c>
      <c r="H115" s="22">
        <f t="shared" si="22"/>
        <v>0</v>
      </c>
      <c r="I115" s="22">
        <f t="shared" si="22"/>
        <v>0</v>
      </c>
      <c r="J115" s="22">
        <f t="shared" si="22"/>
        <v>0</v>
      </c>
      <c r="K115" s="22">
        <f t="shared" si="22"/>
        <v>0</v>
      </c>
      <c r="L115" s="22">
        <f t="shared" si="22"/>
        <v>0</v>
      </c>
      <c r="M115" s="22">
        <f t="shared" si="22"/>
        <v>0</v>
      </c>
      <c r="N115" s="30">
        <f t="shared" si="10"/>
        <v>0</v>
      </c>
    </row>
    <row r="116" spans="1:14" hidden="1" x14ac:dyDescent="0.25">
      <c r="A116" s="48" t="str">
        <f>F94</f>
        <v>Реклама</v>
      </c>
      <c r="B116" s="22">
        <f t="shared" ref="B116:M116" si="24">$I94</f>
        <v>1000</v>
      </c>
      <c r="C116" s="22">
        <f t="shared" si="24"/>
        <v>1000</v>
      </c>
      <c r="D116" s="22">
        <f t="shared" si="24"/>
        <v>1000</v>
      </c>
      <c r="E116" s="22">
        <f t="shared" si="24"/>
        <v>1000</v>
      </c>
      <c r="F116" s="22">
        <f t="shared" si="24"/>
        <v>1000</v>
      </c>
      <c r="G116" s="22">
        <f t="shared" si="24"/>
        <v>1000</v>
      </c>
      <c r="H116" s="22">
        <f t="shared" si="24"/>
        <v>1000</v>
      </c>
      <c r="I116" s="22">
        <f t="shared" si="24"/>
        <v>1000</v>
      </c>
      <c r="J116" s="22">
        <f t="shared" si="24"/>
        <v>1000</v>
      </c>
      <c r="K116" s="22">
        <f t="shared" si="24"/>
        <v>1000</v>
      </c>
      <c r="L116" s="22">
        <f t="shared" si="24"/>
        <v>1000</v>
      </c>
      <c r="M116" s="22">
        <f t="shared" si="24"/>
        <v>1000</v>
      </c>
      <c r="N116" s="30">
        <f t="shared" si="10"/>
        <v>12000</v>
      </c>
    </row>
    <row r="117" spans="1:14" hidden="1" x14ac:dyDescent="0.25">
      <c r="A117" s="48" t="str">
        <f>F95</f>
        <v>ФОТ</v>
      </c>
      <c r="B117" s="22">
        <f t="shared" ref="B117:M117" si="25">$I95</f>
        <v>0</v>
      </c>
      <c r="C117" s="22">
        <f t="shared" si="25"/>
        <v>0</v>
      </c>
      <c r="D117" s="22">
        <f t="shared" si="25"/>
        <v>0</v>
      </c>
      <c r="E117" s="22">
        <f t="shared" si="25"/>
        <v>0</v>
      </c>
      <c r="F117" s="22">
        <f t="shared" si="25"/>
        <v>0</v>
      </c>
      <c r="G117" s="22">
        <f t="shared" si="25"/>
        <v>0</v>
      </c>
      <c r="H117" s="22">
        <f t="shared" si="25"/>
        <v>0</v>
      </c>
      <c r="I117" s="22">
        <f t="shared" si="25"/>
        <v>0</v>
      </c>
      <c r="J117" s="22">
        <f t="shared" si="25"/>
        <v>0</v>
      </c>
      <c r="K117" s="22">
        <f t="shared" si="25"/>
        <v>0</v>
      </c>
      <c r="L117" s="22">
        <f t="shared" si="25"/>
        <v>0</v>
      </c>
      <c r="M117" s="22">
        <f t="shared" si="25"/>
        <v>0</v>
      </c>
      <c r="N117" s="30">
        <f t="shared" si="10"/>
        <v>0</v>
      </c>
    </row>
    <row r="118" spans="1:14" x14ac:dyDescent="0.25">
      <c r="A118" s="47" t="s">
        <v>20</v>
      </c>
      <c r="B118" s="22">
        <f t="shared" ref="B118:M118" si="26">SUM(B119:B120)</f>
        <v>0</v>
      </c>
      <c r="C118" s="22">
        <f t="shared" si="26"/>
        <v>0</v>
      </c>
      <c r="D118" s="22">
        <f t="shared" si="26"/>
        <v>0</v>
      </c>
      <c r="E118" s="22">
        <f t="shared" si="26"/>
        <v>0</v>
      </c>
      <c r="F118" s="22">
        <f t="shared" si="26"/>
        <v>0</v>
      </c>
      <c r="G118" s="22">
        <f t="shared" si="26"/>
        <v>0</v>
      </c>
      <c r="H118" s="22">
        <f t="shared" si="26"/>
        <v>0</v>
      </c>
      <c r="I118" s="22">
        <f t="shared" si="26"/>
        <v>0</v>
      </c>
      <c r="J118" s="22">
        <f t="shared" si="26"/>
        <v>0</v>
      </c>
      <c r="K118" s="22">
        <f t="shared" si="26"/>
        <v>10640</v>
      </c>
      <c r="L118" s="22">
        <f t="shared" si="26"/>
        <v>10640</v>
      </c>
      <c r="M118" s="22">
        <f t="shared" si="26"/>
        <v>10640</v>
      </c>
      <c r="N118" s="30">
        <f t="shared" si="10"/>
        <v>31920</v>
      </c>
    </row>
    <row r="119" spans="1:14" x14ac:dyDescent="0.25">
      <c r="A119" s="48" t="s">
        <v>64</v>
      </c>
      <c r="B119" s="22">
        <f t="shared" ref="B119:M119" si="27">B103*0.04</f>
        <v>0</v>
      </c>
      <c r="C119" s="22">
        <f t="shared" si="27"/>
        <v>0</v>
      </c>
      <c r="D119" s="22">
        <f t="shared" si="27"/>
        <v>0</v>
      </c>
      <c r="E119" s="22">
        <f t="shared" si="27"/>
        <v>0</v>
      </c>
      <c r="F119" s="22">
        <f t="shared" si="27"/>
        <v>0</v>
      </c>
      <c r="G119" s="22">
        <f t="shared" si="27"/>
        <v>0</v>
      </c>
      <c r="H119" s="22">
        <f t="shared" si="27"/>
        <v>0</v>
      </c>
      <c r="I119" s="22">
        <f t="shared" si="27"/>
        <v>0</v>
      </c>
      <c r="J119" s="22">
        <f t="shared" si="27"/>
        <v>0</v>
      </c>
      <c r="K119" s="22">
        <f t="shared" si="27"/>
        <v>10640</v>
      </c>
      <c r="L119" s="22">
        <f t="shared" si="27"/>
        <v>10640</v>
      </c>
      <c r="M119" s="22">
        <f t="shared" si="27"/>
        <v>10640</v>
      </c>
      <c r="N119" s="30">
        <f t="shared" si="10"/>
        <v>31920</v>
      </c>
    </row>
    <row r="120" spans="1:14" hidden="1" x14ac:dyDescent="0.25">
      <c r="A120" s="48" t="s">
        <v>47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30"/>
      <c r="N120" s="30">
        <f t="shared" si="10"/>
        <v>0</v>
      </c>
    </row>
    <row r="121" spans="1:14" x14ac:dyDescent="0.25">
      <c r="A121" s="47" t="s">
        <v>21</v>
      </c>
      <c r="B121" s="22">
        <f t="shared" ref="B121:M121" si="28">B103-B104-B118</f>
        <v>-13900</v>
      </c>
      <c r="C121" s="22">
        <f t="shared" si="28"/>
        <v>-13100</v>
      </c>
      <c r="D121" s="22">
        <f t="shared" si="28"/>
        <v>-13100</v>
      </c>
      <c r="E121" s="22">
        <f t="shared" si="28"/>
        <v>-13100</v>
      </c>
      <c r="F121" s="22">
        <f t="shared" si="28"/>
        <v>-13100</v>
      </c>
      <c r="G121" s="22">
        <f t="shared" si="28"/>
        <v>-13100</v>
      </c>
      <c r="H121" s="22">
        <f t="shared" si="28"/>
        <v>-13100</v>
      </c>
      <c r="I121" s="22">
        <f t="shared" si="28"/>
        <v>-13100</v>
      </c>
      <c r="J121" s="22">
        <f t="shared" si="28"/>
        <v>-13100</v>
      </c>
      <c r="K121" s="22">
        <f t="shared" si="28"/>
        <v>204260</v>
      </c>
      <c r="L121" s="22">
        <f t="shared" si="28"/>
        <v>204260</v>
      </c>
      <c r="M121" s="22">
        <f t="shared" si="28"/>
        <v>204260</v>
      </c>
      <c r="N121" s="30">
        <f t="shared" si="10"/>
        <v>494080</v>
      </c>
    </row>
    <row r="122" spans="1:14" ht="29.25" customHeight="1" x14ac:dyDescent="0.25">
      <c r="A122" s="49">
        <f>-E54</f>
        <v>-350000</v>
      </c>
      <c r="B122" s="23">
        <f>A122+B121</f>
        <v>-363900</v>
      </c>
      <c r="C122" s="23">
        <f t="shared" ref="C122:M122" si="29">B122+C121</f>
        <v>-377000</v>
      </c>
      <c r="D122" s="23">
        <f t="shared" si="29"/>
        <v>-390100</v>
      </c>
      <c r="E122" s="23">
        <f t="shared" si="29"/>
        <v>-403200</v>
      </c>
      <c r="F122" s="23">
        <f t="shared" si="29"/>
        <v>-416300</v>
      </c>
      <c r="G122" s="23">
        <f t="shared" si="29"/>
        <v>-429400</v>
      </c>
      <c r="H122" s="23">
        <f t="shared" si="29"/>
        <v>-442500</v>
      </c>
      <c r="I122" s="23">
        <f t="shared" si="29"/>
        <v>-455600</v>
      </c>
      <c r="J122" s="23">
        <f t="shared" si="29"/>
        <v>-468700</v>
      </c>
      <c r="K122" s="23">
        <f t="shared" si="29"/>
        <v>-264440</v>
      </c>
      <c r="L122" s="23">
        <f t="shared" si="29"/>
        <v>-60180</v>
      </c>
      <c r="M122" s="23">
        <f t="shared" si="29"/>
        <v>144080</v>
      </c>
      <c r="N122" s="30"/>
    </row>
    <row r="124" spans="1:14" ht="16.5" x14ac:dyDescent="0.25">
      <c r="A124" s="13" t="s">
        <v>22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4"/>
      <c r="N124" s="14"/>
    </row>
    <row r="125" spans="1:14" ht="31.5" customHeight="1" x14ac:dyDescent="0.25">
      <c r="A125" s="22" t="s">
        <v>23</v>
      </c>
      <c r="B125" s="150" t="s">
        <v>33</v>
      </c>
      <c r="C125" s="151"/>
      <c r="D125" s="119" t="s">
        <v>24</v>
      </c>
      <c r="E125" s="119"/>
      <c r="F125" s="31"/>
      <c r="G125" s="119" t="s">
        <v>56</v>
      </c>
      <c r="H125" s="119"/>
      <c r="I125" s="119"/>
      <c r="J125" s="119"/>
      <c r="K125" s="119"/>
      <c r="L125" s="32" t="s">
        <v>57</v>
      </c>
      <c r="M125" s="119" t="s">
        <v>59</v>
      </c>
      <c r="N125" s="119"/>
    </row>
    <row r="126" spans="1:14" ht="18" customHeight="1" x14ac:dyDescent="0.25">
      <c r="A126" s="33" t="s">
        <v>25</v>
      </c>
      <c r="B126" s="95">
        <f>D126/12</f>
        <v>66500</v>
      </c>
      <c r="C126" s="96"/>
      <c r="D126" s="97">
        <f>N103</f>
        <v>798000</v>
      </c>
      <c r="E126" s="98"/>
      <c r="F126" s="31"/>
      <c r="G126" s="146" t="s">
        <v>48</v>
      </c>
      <c r="H126" s="146"/>
      <c r="I126" s="146"/>
      <c r="J126" s="146"/>
      <c r="K126" s="146"/>
      <c r="L126" s="22" t="s">
        <v>53</v>
      </c>
      <c r="M126" s="119">
        <f>E54</f>
        <v>350000</v>
      </c>
      <c r="N126" s="119"/>
    </row>
    <row r="127" spans="1:14" x14ac:dyDescent="0.25">
      <c r="A127" s="33" t="s">
        <v>26</v>
      </c>
      <c r="B127" s="95">
        <f>D127/12</f>
        <v>8750</v>
      </c>
      <c r="C127" s="96"/>
      <c r="D127" s="97">
        <f>N105</f>
        <v>105000</v>
      </c>
      <c r="E127" s="98"/>
      <c r="F127" s="31"/>
      <c r="G127" s="120" t="s">
        <v>49</v>
      </c>
      <c r="H127" s="120"/>
      <c r="I127" s="120"/>
      <c r="J127" s="120"/>
      <c r="K127" s="120"/>
      <c r="L127" s="22" t="s">
        <v>53</v>
      </c>
      <c r="M127" s="121">
        <f>B126</f>
        <v>66500</v>
      </c>
      <c r="N127" s="121"/>
    </row>
    <row r="128" spans="1:14" x14ac:dyDescent="0.25">
      <c r="A128" s="33" t="s">
        <v>27</v>
      </c>
      <c r="B128" s="95">
        <f t="shared" ref="B128:B130" si="30">D128/12</f>
        <v>13916.666666666666</v>
      </c>
      <c r="C128" s="96"/>
      <c r="D128" s="97">
        <f>N104-N105</f>
        <v>167000</v>
      </c>
      <c r="E128" s="98"/>
      <c r="F128" s="31"/>
      <c r="G128" s="120" t="s">
        <v>50</v>
      </c>
      <c r="H128" s="120"/>
      <c r="I128" s="120"/>
      <c r="J128" s="120"/>
      <c r="K128" s="120"/>
      <c r="L128" s="22" t="s">
        <v>53</v>
      </c>
      <c r="M128" s="121">
        <f>B127</f>
        <v>8750</v>
      </c>
      <c r="N128" s="121"/>
    </row>
    <row r="129" spans="1:14" ht="26.25" customHeight="1" x14ac:dyDescent="0.25">
      <c r="A129" s="33" t="s">
        <v>28</v>
      </c>
      <c r="B129" s="95">
        <f t="shared" si="30"/>
        <v>2660</v>
      </c>
      <c r="C129" s="96"/>
      <c r="D129" s="97">
        <f>N118</f>
        <v>31920</v>
      </c>
      <c r="E129" s="98"/>
      <c r="F129" s="31"/>
      <c r="G129" s="120" t="s">
        <v>58</v>
      </c>
      <c r="H129" s="120"/>
      <c r="I129" s="120"/>
      <c r="J129" s="120"/>
      <c r="K129" s="120"/>
      <c r="L129" s="22" t="s">
        <v>53</v>
      </c>
      <c r="M129" s="121">
        <f>B130</f>
        <v>41173.333333333336</v>
      </c>
      <c r="N129" s="121"/>
    </row>
    <row r="130" spans="1:14" ht="26.25" customHeight="1" x14ac:dyDescent="0.25">
      <c r="A130" s="33" t="s">
        <v>29</v>
      </c>
      <c r="B130" s="95">
        <f t="shared" si="30"/>
        <v>41173.333333333336</v>
      </c>
      <c r="C130" s="96"/>
      <c r="D130" s="97">
        <f>D126-D127-D128-D129</f>
        <v>494080</v>
      </c>
      <c r="E130" s="98"/>
      <c r="F130" s="31"/>
      <c r="G130" s="120" t="s">
        <v>51</v>
      </c>
      <c r="H130" s="120"/>
      <c r="I130" s="120"/>
      <c r="J130" s="120"/>
      <c r="K130" s="120"/>
      <c r="L130" s="22" t="s">
        <v>54</v>
      </c>
      <c r="M130" s="122">
        <v>11</v>
      </c>
      <c r="N130" s="123"/>
    </row>
    <row r="131" spans="1:14" x14ac:dyDescent="0.25">
      <c r="A131" s="35"/>
      <c r="B131" s="36"/>
      <c r="C131" s="36"/>
      <c r="D131" s="31"/>
      <c r="E131" s="31"/>
      <c r="F131" s="31"/>
      <c r="G131" s="34" t="s">
        <v>52</v>
      </c>
      <c r="H131" s="37"/>
      <c r="I131" s="38"/>
      <c r="J131" s="38"/>
      <c r="K131" s="39"/>
      <c r="L131" s="22" t="s">
        <v>55</v>
      </c>
      <c r="M131" s="118">
        <f>M129/M127</f>
        <v>0.61914786967418545</v>
      </c>
      <c r="N131" s="118"/>
    </row>
    <row r="132" spans="1:14" ht="17.25" x14ac:dyDescent="0.3">
      <c r="A132" s="5"/>
      <c r="B132" s="6"/>
      <c r="C132" s="6"/>
      <c r="D132" s="2"/>
      <c r="E132" s="2"/>
      <c r="F132" s="2"/>
      <c r="G132" s="8"/>
      <c r="H132" s="9"/>
      <c r="I132" s="9"/>
      <c r="J132" s="9"/>
      <c r="K132" s="9"/>
      <c r="L132" s="10"/>
      <c r="M132" s="11"/>
      <c r="N132" s="11"/>
    </row>
    <row r="133" spans="1:14" ht="17.25" x14ac:dyDescent="0.3">
      <c r="A133" s="53" t="s">
        <v>124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4" ht="17.25" x14ac:dyDescent="0.3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4" ht="17.25" x14ac:dyDescent="0.3">
      <c r="A135" s="30" t="s">
        <v>125</v>
      </c>
      <c r="B135" s="147" t="s">
        <v>3</v>
      </c>
      <c r="C135" s="148"/>
      <c r="D135" s="148" t="s">
        <v>126</v>
      </c>
      <c r="E135" s="148"/>
      <c r="F135" s="2"/>
      <c r="G135" s="2"/>
      <c r="H135" s="2"/>
      <c r="I135" s="2"/>
      <c r="J135" s="2"/>
      <c r="K135" s="2"/>
      <c r="L135" s="2"/>
    </row>
    <row r="136" spans="1:14" ht="17.25" x14ac:dyDescent="0.3">
      <c r="A136" s="55" t="s">
        <v>127</v>
      </c>
      <c r="B136" s="148">
        <v>350000</v>
      </c>
      <c r="C136" s="148"/>
      <c r="D136" s="149">
        <f>(B136/E54)*100</f>
        <v>100</v>
      </c>
      <c r="E136" s="149"/>
      <c r="F136" s="2"/>
      <c r="G136" s="2"/>
      <c r="H136" s="2"/>
      <c r="I136" s="2"/>
      <c r="J136" s="2"/>
      <c r="K136" s="2"/>
      <c r="L136" s="2"/>
    </row>
    <row r="137" spans="1:14" ht="17.25" x14ac:dyDescent="0.3">
      <c r="A137" s="32" t="s">
        <v>128</v>
      </c>
      <c r="B137" s="148">
        <f>E54-B136</f>
        <v>0</v>
      </c>
      <c r="C137" s="148"/>
      <c r="D137" s="149">
        <f>(B137/E54)*100</f>
        <v>0</v>
      </c>
      <c r="E137" s="149"/>
      <c r="F137" s="2"/>
      <c r="G137" s="2"/>
      <c r="H137" s="2"/>
      <c r="I137" s="2"/>
      <c r="J137" s="2"/>
      <c r="K137" s="2"/>
      <c r="L137" s="2"/>
    </row>
    <row r="138" spans="1:14" ht="17.25" x14ac:dyDescent="0.3">
      <c r="A138" s="32" t="s">
        <v>129</v>
      </c>
      <c r="B138" s="148"/>
      <c r="C138" s="148"/>
      <c r="D138" s="149"/>
      <c r="E138" s="149"/>
      <c r="F138" s="2"/>
      <c r="G138" s="2"/>
      <c r="H138" s="2"/>
      <c r="I138" s="2"/>
      <c r="J138" s="2"/>
      <c r="K138" s="2"/>
      <c r="L138" s="2"/>
    </row>
    <row r="139" spans="1:14" ht="17.25" x14ac:dyDescent="0.3">
      <c r="A139" s="56" t="s">
        <v>5</v>
      </c>
      <c r="B139" s="148">
        <f>SUM(B136:C138)</f>
        <v>350000</v>
      </c>
      <c r="C139" s="148"/>
      <c r="D139" s="148">
        <f>SUM(D136:E138)</f>
        <v>100</v>
      </c>
      <c r="E139" s="148"/>
      <c r="F139" s="2"/>
      <c r="G139" s="2"/>
      <c r="H139" s="2"/>
      <c r="I139" s="2"/>
      <c r="J139" s="2"/>
      <c r="K139" s="2"/>
      <c r="L139" s="2"/>
    </row>
    <row r="140" spans="1:14" ht="17.25" x14ac:dyDescent="0.3">
      <c r="A140" s="2"/>
      <c r="B140" s="163"/>
      <c r="C140" s="163"/>
      <c r="D140" s="163"/>
      <c r="E140" s="163"/>
      <c r="F140" s="2"/>
      <c r="G140" s="2"/>
      <c r="H140" s="2"/>
      <c r="I140" s="2"/>
      <c r="J140" s="2"/>
      <c r="K140" s="2"/>
      <c r="L140" s="2"/>
    </row>
    <row r="141" spans="1:14" ht="15.75" customHeight="1" x14ac:dyDescent="0.25">
      <c r="A141" s="77" t="s">
        <v>130</v>
      </c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</row>
    <row r="142" spans="1:14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</row>
    <row r="143" spans="1:14" ht="17.25" x14ac:dyDescent="0.3">
      <c r="A143" s="164" t="s">
        <v>131</v>
      </c>
      <c r="B143" s="164"/>
      <c r="C143" s="164"/>
      <c r="D143" s="164" t="s">
        <v>132</v>
      </c>
      <c r="E143" s="164"/>
      <c r="F143" s="164"/>
      <c r="G143" s="164"/>
      <c r="H143" s="164"/>
      <c r="I143" s="2"/>
      <c r="J143" s="2"/>
      <c r="K143" s="2"/>
      <c r="L143" s="2"/>
    </row>
    <row r="144" spans="1:14" ht="57" customHeight="1" x14ac:dyDescent="0.3">
      <c r="A144" s="162" t="s">
        <v>164</v>
      </c>
      <c r="B144" s="162"/>
      <c r="C144" s="162"/>
      <c r="D144" s="162" t="s">
        <v>165</v>
      </c>
      <c r="E144" s="162"/>
      <c r="F144" s="162"/>
      <c r="G144" s="162"/>
      <c r="H144" s="162"/>
      <c r="I144" s="2"/>
      <c r="J144" s="2"/>
      <c r="K144" s="2"/>
      <c r="L144" s="2"/>
    </row>
    <row r="145" spans="1:12" ht="53.25" customHeight="1" x14ac:dyDescent="0.3">
      <c r="A145" s="162" t="s">
        <v>163</v>
      </c>
      <c r="B145" s="162"/>
      <c r="C145" s="162"/>
      <c r="D145" s="162" t="s">
        <v>143</v>
      </c>
      <c r="E145" s="162"/>
      <c r="F145" s="162"/>
      <c r="G145" s="162"/>
      <c r="H145" s="162"/>
      <c r="I145" s="2"/>
      <c r="J145" s="2"/>
      <c r="K145" s="2"/>
      <c r="L145" s="2"/>
    </row>
    <row r="146" spans="1:12" ht="17.2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7.2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7.2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7.25" x14ac:dyDescent="0.3">
      <c r="A149" s="143" t="s">
        <v>78</v>
      </c>
      <c r="B149" s="143"/>
      <c r="C149" s="20" t="s">
        <v>79</v>
      </c>
      <c r="D149" s="20"/>
      <c r="E149" s="20"/>
      <c r="F149" s="20"/>
      <c r="G149" s="20"/>
      <c r="H149" s="20"/>
      <c r="I149" s="20"/>
      <c r="J149" s="20"/>
      <c r="K149" s="2"/>
      <c r="L149" s="2"/>
    </row>
    <row r="150" spans="1:12" ht="17.25" x14ac:dyDescent="0.3">
      <c r="A150" s="80" t="s">
        <v>87</v>
      </c>
      <c r="B150" s="80"/>
      <c r="C150" s="80"/>
      <c r="D150" s="80"/>
      <c r="E150" s="80"/>
      <c r="F150" s="80"/>
      <c r="G150" s="80"/>
      <c r="H150" s="80"/>
      <c r="I150" s="80"/>
      <c r="J150" s="80"/>
      <c r="K150" s="2"/>
      <c r="L150" s="2"/>
    </row>
    <row r="151" spans="1:12" ht="17.25" x14ac:dyDescent="0.3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2"/>
      <c r="L151" s="2"/>
    </row>
    <row r="152" spans="1:12" ht="17.2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7.25" x14ac:dyDescent="0.3">
      <c r="A153" s="117" t="s">
        <v>80</v>
      </c>
      <c r="B153" s="117"/>
      <c r="C153" s="117"/>
      <c r="D153" s="117"/>
      <c r="E153" s="117"/>
      <c r="F153" s="117"/>
      <c r="G153" s="117"/>
      <c r="H153" s="117"/>
      <c r="I153" s="117"/>
      <c r="J153" s="117"/>
      <c r="K153" s="2"/>
      <c r="L153" s="2"/>
    </row>
    <row r="154" spans="1:12" ht="17.25" x14ac:dyDescent="0.3">
      <c r="A154" s="117" t="s">
        <v>81</v>
      </c>
      <c r="B154" s="117"/>
      <c r="C154" s="117"/>
      <c r="D154" s="117"/>
      <c r="E154" s="117"/>
      <c r="F154" s="117"/>
      <c r="G154" s="117"/>
      <c r="H154" s="117"/>
      <c r="I154" s="117"/>
      <c r="J154" s="117"/>
      <c r="K154" s="2"/>
      <c r="L154" s="2"/>
    </row>
    <row r="155" spans="1:12" ht="15.75" x14ac:dyDescent="0.25">
      <c r="A155" s="117" t="s">
        <v>82</v>
      </c>
      <c r="B155" s="117"/>
      <c r="C155" s="117"/>
      <c r="D155" s="117"/>
      <c r="E155" s="117"/>
      <c r="F155" s="117"/>
      <c r="G155" s="117"/>
      <c r="H155" s="117"/>
      <c r="I155" s="117"/>
      <c r="J155" s="117"/>
    </row>
    <row r="156" spans="1:12" ht="15.75" x14ac:dyDescent="0.25">
      <c r="A156" s="117" t="s">
        <v>83</v>
      </c>
      <c r="B156" s="117"/>
      <c r="C156" s="117"/>
      <c r="D156" s="117"/>
      <c r="E156" s="117"/>
      <c r="F156" s="117"/>
      <c r="G156" s="117"/>
      <c r="H156" s="117"/>
      <c r="I156" s="117"/>
      <c r="J156" s="117"/>
    </row>
    <row r="158" spans="1:12" x14ac:dyDescent="0.25">
      <c r="A158" s="80" t="s">
        <v>85</v>
      </c>
      <c r="B158" s="81"/>
      <c r="C158" s="81"/>
      <c r="D158" s="81"/>
      <c r="E158" s="81"/>
      <c r="F158" s="81"/>
      <c r="G158" s="81"/>
      <c r="H158" s="81"/>
      <c r="I158" s="81"/>
      <c r="J158" s="81"/>
    </row>
    <row r="159" spans="1:12" ht="15" customHeight="1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</row>
    <row r="160" spans="1:12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</row>
    <row r="161" spans="1:14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2">
        <f ca="1">TODAY()</f>
        <v>45446</v>
      </c>
      <c r="L161" s="82"/>
    </row>
    <row r="162" spans="1:14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</row>
    <row r="163" spans="1:14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</row>
    <row r="164" spans="1:14" x14ac:dyDescent="0.25">
      <c r="J164" s="115" t="s">
        <v>86</v>
      </c>
      <c r="K164" s="115"/>
      <c r="L164" s="115"/>
      <c r="M164" s="115"/>
      <c r="N164" s="115"/>
    </row>
  </sheetData>
  <mergeCells count="215">
    <mergeCell ref="A53:B53"/>
    <mergeCell ref="E53:G53"/>
    <mergeCell ref="H53:L53"/>
    <mergeCell ref="A52:B52"/>
    <mergeCell ref="E52:G52"/>
    <mergeCell ref="H52:L52"/>
    <mergeCell ref="A50:B50"/>
    <mergeCell ref="E50:G50"/>
    <mergeCell ref="H50:L50"/>
    <mergeCell ref="A51:B51"/>
    <mergeCell ref="E51:G51"/>
    <mergeCell ref="H51:L51"/>
    <mergeCell ref="D144:H144"/>
    <mergeCell ref="D145:H145"/>
    <mergeCell ref="B139:C139"/>
    <mergeCell ref="D139:E139"/>
    <mergeCell ref="B140:C140"/>
    <mergeCell ref="D140:E140"/>
    <mergeCell ref="A143:C143"/>
    <mergeCell ref="A141:L141"/>
    <mergeCell ref="D143:H143"/>
    <mergeCell ref="A144:C144"/>
    <mergeCell ref="A145:C145"/>
    <mergeCell ref="A44:B44"/>
    <mergeCell ref="E44:G44"/>
    <mergeCell ref="H44:L44"/>
    <mergeCell ref="A45:B45"/>
    <mergeCell ref="A46:B46"/>
    <mergeCell ref="E46:G46"/>
    <mergeCell ref="H46:L46"/>
    <mergeCell ref="A49:B49"/>
    <mergeCell ref="E49:G49"/>
    <mergeCell ref="H49:L49"/>
    <mergeCell ref="A48:B48"/>
    <mergeCell ref="E48:G48"/>
    <mergeCell ref="H48:L48"/>
    <mergeCell ref="A34:L34"/>
    <mergeCell ref="A36:L36"/>
    <mergeCell ref="A38:L38"/>
    <mergeCell ref="A39:C39"/>
    <mergeCell ref="A42:L42"/>
    <mergeCell ref="A43:B43"/>
    <mergeCell ref="E43:G43"/>
    <mergeCell ref="H43:L43"/>
    <mergeCell ref="A19:L19"/>
    <mergeCell ref="A24:L24"/>
    <mergeCell ref="A23:L23"/>
    <mergeCell ref="A25:L25"/>
    <mergeCell ref="C29:D29"/>
    <mergeCell ref="C30:D30"/>
    <mergeCell ref="C32:D32"/>
    <mergeCell ref="C31:D31"/>
    <mergeCell ref="E29:F29"/>
    <mergeCell ref="E30:F30"/>
    <mergeCell ref="E31:F31"/>
    <mergeCell ref="E32:F32"/>
    <mergeCell ref="A41:L41"/>
    <mergeCell ref="A149:B149"/>
    <mergeCell ref="A99:L99"/>
    <mergeCell ref="F95:H95"/>
    <mergeCell ref="I93:J93"/>
    <mergeCell ref="I94:J94"/>
    <mergeCell ref="F93:H93"/>
    <mergeCell ref="F94:H94"/>
    <mergeCell ref="G126:K126"/>
    <mergeCell ref="G127:K127"/>
    <mergeCell ref="G128:K128"/>
    <mergeCell ref="B135:C135"/>
    <mergeCell ref="B136:C136"/>
    <mergeCell ref="B137:C137"/>
    <mergeCell ref="B138:C138"/>
    <mergeCell ref="D128:E128"/>
    <mergeCell ref="D135:E135"/>
    <mergeCell ref="D136:E136"/>
    <mergeCell ref="D137:E137"/>
    <mergeCell ref="D138:E138"/>
    <mergeCell ref="D130:E130"/>
    <mergeCell ref="D125:E125"/>
    <mergeCell ref="B125:C125"/>
    <mergeCell ref="B126:C126"/>
    <mergeCell ref="B127:C127"/>
    <mergeCell ref="F92:H92"/>
    <mergeCell ref="I88:J88"/>
    <mergeCell ref="A88:C88"/>
    <mergeCell ref="A89:C89"/>
    <mergeCell ref="I89:J89"/>
    <mergeCell ref="K87:L87"/>
    <mergeCell ref="K88:L88"/>
    <mergeCell ref="K89:L89"/>
    <mergeCell ref="E45:G45"/>
    <mergeCell ref="H45:L45"/>
    <mergeCell ref="A54:B54"/>
    <mergeCell ref="E54:G54"/>
    <mergeCell ref="H54:L54"/>
    <mergeCell ref="A47:B47"/>
    <mergeCell ref="E47:G47"/>
    <mergeCell ref="H47:L47"/>
    <mergeCell ref="A58:A59"/>
    <mergeCell ref="G58:G59"/>
    <mergeCell ref="H58:J58"/>
    <mergeCell ref="B58:F59"/>
    <mergeCell ref="B60:F60"/>
    <mergeCell ref="B61:F61"/>
    <mergeCell ref="A55:L55"/>
    <mergeCell ref="A72:F72"/>
    <mergeCell ref="A2:L2"/>
    <mergeCell ref="A74:L74"/>
    <mergeCell ref="A76:L76"/>
    <mergeCell ref="A17:L17"/>
    <mergeCell ref="A21:L21"/>
    <mergeCell ref="A22:L22"/>
    <mergeCell ref="A4:L4"/>
    <mergeCell ref="A5:L5"/>
    <mergeCell ref="A6:L6"/>
    <mergeCell ref="A7:L7"/>
    <mergeCell ref="A27:L27"/>
    <mergeCell ref="A28:L28"/>
    <mergeCell ref="A26:L26"/>
    <mergeCell ref="A20:L20"/>
    <mergeCell ref="A8:D8"/>
    <mergeCell ref="A15:L15"/>
    <mergeCell ref="A16:L16"/>
    <mergeCell ref="A9:L9"/>
    <mergeCell ref="A10:L10"/>
    <mergeCell ref="A11:L11"/>
    <mergeCell ref="A18:L18"/>
    <mergeCell ref="A12:L12"/>
    <mergeCell ref="A13:L13"/>
    <mergeCell ref="A14:L14"/>
    <mergeCell ref="M130:N130"/>
    <mergeCell ref="A156:J156"/>
    <mergeCell ref="K84:L84"/>
    <mergeCell ref="K85:L85"/>
    <mergeCell ref="K86:L86"/>
    <mergeCell ref="I84:J84"/>
    <mergeCell ref="I85:J85"/>
    <mergeCell ref="I86:J86"/>
    <mergeCell ref="A92:C92"/>
    <mergeCell ref="D92:E92"/>
    <mergeCell ref="G89:H89"/>
    <mergeCell ref="A91:L91"/>
    <mergeCell ref="I87:J87"/>
    <mergeCell ref="G84:H84"/>
    <mergeCell ref="G85:H85"/>
    <mergeCell ref="G86:H86"/>
    <mergeCell ref="G87:H87"/>
    <mergeCell ref="G88:H88"/>
    <mergeCell ref="A84:C84"/>
    <mergeCell ref="A85:C85"/>
    <mergeCell ref="A86:C86"/>
    <mergeCell ref="A87:C87"/>
    <mergeCell ref="A150:J151"/>
    <mergeCell ref="D129:E129"/>
    <mergeCell ref="J164:N164"/>
    <mergeCell ref="A93:C93"/>
    <mergeCell ref="A98:L98"/>
    <mergeCell ref="A153:J153"/>
    <mergeCell ref="A154:J154"/>
    <mergeCell ref="A155:J155"/>
    <mergeCell ref="A95:C95"/>
    <mergeCell ref="A94:C94"/>
    <mergeCell ref="A96:C96"/>
    <mergeCell ref="D93:E93"/>
    <mergeCell ref="D94:E94"/>
    <mergeCell ref="D95:E95"/>
    <mergeCell ref="D96:E96"/>
    <mergeCell ref="M131:N131"/>
    <mergeCell ref="F96:H96"/>
    <mergeCell ref="I96:J96"/>
    <mergeCell ref="G125:K125"/>
    <mergeCell ref="G129:K129"/>
    <mergeCell ref="G130:K130"/>
    <mergeCell ref="M125:N125"/>
    <mergeCell ref="M126:N126"/>
    <mergeCell ref="M127:N127"/>
    <mergeCell ref="M128:N128"/>
    <mergeCell ref="M129:N129"/>
    <mergeCell ref="A158:J161"/>
    <mergeCell ref="K161:L161"/>
    <mergeCell ref="G80:H81"/>
    <mergeCell ref="A80:C81"/>
    <mergeCell ref="D80:D81"/>
    <mergeCell ref="E80:E81"/>
    <mergeCell ref="F80:F81"/>
    <mergeCell ref="I80:J81"/>
    <mergeCell ref="G82:H82"/>
    <mergeCell ref="B128:C128"/>
    <mergeCell ref="B129:C129"/>
    <mergeCell ref="B130:C130"/>
    <mergeCell ref="D126:E126"/>
    <mergeCell ref="D127:E127"/>
    <mergeCell ref="I82:J82"/>
    <mergeCell ref="K82:L82"/>
    <mergeCell ref="A82:C82"/>
    <mergeCell ref="K80:L81"/>
    <mergeCell ref="I95:J95"/>
    <mergeCell ref="I92:J92"/>
    <mergeCell ref="A83:C83"/>
    <mergeCell ref="G83:H83"/>
    <mergeCell ref="I83:J83"/>
    <mergeCell ref="K83:L83"/>
    <mergeCell ref="A73:L73"/>
    <mergeCell ref="A70:F70"/>
    <mergeCell ref="A71:L71"/>
    <mergeCell ref="A75:F75"/>
    <mergeCell ref="A79:F79"/>
    <mergeCell ref="A77:F77"/>
    <mergeCell ref="A78:L78"/>
    <mergeCell ref="B62:F62"/>
    <mergeCell ref="A63:F63"/>
    <mergeCell ref="A65:L65"/>
    <mergeCell ref="A66:F66"/>
    <mergeCell ref="A67:L67"/>
    <mergeCell ref="A68:F68"/>
    <mergeCell ref="A69:L69"/>
  </mergeCells>
  <phoneticPr fontId="14" type="noConversion"/>
  <pageMargins left="0.39370078740157499" right="0.43307086614173201" top="0.78740157480314998" bottom="0.39370078740157499" header="0.31496062992126" footer="0.31496062992126"/>
  <pageSetup paperSize="9" scale="7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2023-07-11T10:40:39Z</cp:lastPrinted>
  <dcterms:created xsi:type="dcterms:W3CDTF">2006-09-16T00:00:00Z</dcterms:created>
  <dcterms:modified xsi:type="dcterms:W3CDTF">2024-06-03T13:41:02Z</dcterms:modified>
</cp:coreProperties>
</file>