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D7C6ABCE-0A8E-4322-AD89-8FBD69673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G169" i="1" l="1"/>
  <c r="K162" i="1"/>
  <c r="G162" i="1"/>
  <c r="K161" i="1"/>
  <c r="G161" i="1"/>
  <c r="E74" i="1"/>
  <c r="E49" i="1"/>
  <c r="E48" i="1" s="1"/>
  <c r="E126" i="1"/>
  <c r="E125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73" i="1"/>
  <c r="E72" i="1"/>
  <c r="E110" i="1"/>
  <c r="E109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118" i="1"/>
  <c r="E117" i="1"/>
  <c r="E116" i="1"/>
  <c r="E115" i="1"/>
  <c r="E114" i="1"/>
  <c r="E113" i="1"/>
  <c r="E112" i="1"/>
  <c r="E111" i="1"/>
  <c r="E122" i="1"/>
  <c r="E121" i="1"/>
  <c r="E120" i="1"/>
  <c r="E119" i="1"/>
  <c r="E124" i="1"/>
  <c r="E123" i="1"/>
  <c r="E65" i="1" l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69" i="1"/>
  <c r="E68" i="1"/>
  <c r="E67" i="1"/>
  <c r="E66" i="1"/>
  <c r="E71" i="1"/>
  <c r="E70" i="1"/>
  <c r="C190" i="1"/>
  <c r="D190" i="1"/>
  <c r="E190" i="1"/>
  <c r="F190" i="1"/>
  <c r="G190" i="1"/>
  <c r="H190" i="1"/>
  <c r="I190" i="1"/>
  <c r="J190" i="1"/>
  <c r="K190" i="1"/>
  <c r="L190" i="1"/>
  <c r="M190" i="1"/>
  <c r="B190" i="1"/>
  <c r="C194" i="1"/>
  <c r="D194" i="1"/>
  <c r="E194" i="1"/>
  <c r="F194" i="1"/>
  <c r="G194" i="1"/>
  <c r="H194" i="1"/>
  <c r="I194" i="1"/>
  <c r="J194" i="1"/>
  <c r="K194" i="1"/>
  <c r="L194" i="1"/>
  <c r="M194" i="1"/>
  <c r="C193" i="1"/>
  <c r="D193" i="1"/>
  <c r="E193" i="1"/>
  <c r="F193" i="1"/>
  <c r="G193" i="1"/>
  <c r="H193" i="1"/>
  <c r="I193" i="1"/>
  <c r="J193" i="1"/>
  <c r="K193" i="1"/>
  <c r="L193" i="1"/>
  <c r="M193" i="1"/>
  <c r="C186" i="1"/>
  <c r="D186" i="1"/>
  <c r="E186" i="1"/>
  <c r="F186" i="1"/>
  <c r="G186" i="1"/>
  <c r="H186" i="1"/>
  <c r="I186" i="1"/>
  <c r="J186" i="1"/>
  <c r="K186" i="1"/>
  <c r="L186" i="1"/>
  <c r="M186" i="1"/>
  <c r="C187" i="1"/>
  <c r="D187" i="1"/>
  <c r="E187" i="1"/>
  <c r="F187" i="1"/>
  <c r="G187" i="1"/>
  <c r="H187" i="1"/>
  <c r="I187" i="1"/>
  <c r="J187" i="1"/>
  <c r="K187" i="1"/>
  <c r="L187" i="1"/>
  <c r="M187" i="1"/>
  <c r="B193" i="1"/>
  <c r="B186" i="1"/>
  <c r="B194" i="1"/>
  <c r="B187" i="1"/>
  <c r="B188" i="1"/>
  <c r="B189" i="1"/>
  <c r="A195" i="1"/>
  <c r="A194" i="1"/>
  <c r="A193" i="1"/>
  <c r="A190" i="1"/>
  <c r="A187" i="1"/>
  <c r="E169" i="1"/>
  <c r="H137" i="1"/>
  <c r="I137" i="1"/>
  <c r="J137" i="1"/>
  <c r="G137" i="1"/>
  <c r="E32" i="1"/>
  <c r="E31" i="1"/>
  <c r="E128" i="1"/>
  <c r="E127" i="1"/>
  <c r="E75" i="1"/>
  <c r="D41" i="1"/>
  <c r="E47" i="1"/>
  <c r="E46" i="1"/>
  <c r="E45" i="1"/>
  <c r="C33" i="1"/>
  <c r="B33" i="1"/>
  <c r="K159" i="1"/>
  <c r="G159" i="1"/>
  <c r="K158" i="1"/>
  <c r="G158" i="1"/>
  <c r="K160" i="1"/>
  <c r="G160" i="1"/>
  <c r="K157" i="1"/>
  <c r="G157" i="1"/>
  <c r="K243" i="1"/>
  <c r="C188" i="1"/>
  <c r="D188" i="1"/>
  <c r="E188" i="1"/>
  <c r="F188" i="1"/>
  <c r="G188" i="1"/>
  <c r="H188" i="1"/>
  <c r="I188" i="1"/>
  <c r="J188" i="1"/>
  <c r="K188" i="1"/>
  <c r="L188" i="1"/>
  <c r="M188" i="1"/>
  <c r="C189" i="1"/>
  <c r="D189" i="1"/>
  <c r="E189" i="1"/>
  <c r="F189" i="1"/>
  <c r="G189" i="1"/>
  <c r="H189" i="1"/>
  <c r="I189" i="1"/>
  <c r="J189" i="1"/>
  <c r="K189" i="1"/>
  <c r="L189" i="1"/>
  <c r="M189" i="1"/>
  <c r="A189" i="1"/>
  <c r="A188" i="1"/>
  <c r="K163" i="1"/>
  <c r="G163" i="1"/>
  <c r="E76" i="1" l="1"/>
  <c r="E129" i="1" s="1"/>
  <c r="E50" i="1"/>
  <c r="N193" i="1"/>
  <c r="N194" i="1"/>
  <c r="E33" i="1"/>
  <c r="I175" i="1" s="1"/>
  <c r="D197" i="1" s="1"/>
  <c r="N189" i="1"/>
  <c r="N188" i="1"/>
  <c r="N187" i="1"/>
  <c r="C191" i="1"/>
  <c r="D191" i="1"/>
  <c r="E191" i="1"/>
  <c r="F191" i="1"/>
  <c r="G191" i="1"/>
  <c r="H191" i="1"/>
  <c r="I191" i="1"/>
  <c r="J191" i="1"/>
  <c r="K191" i="1"/>
  <c r="L191" i="1"/>
  <c r="M191" i="1"/>
  <c r="C192" i="1"/>
  <c r="D192" i="1"/>
  <c r="E192" i="1"/>
  <c r="F192" i="1"/>
  <c r="G192" i="1"/>
  <c r="H192" i="1"/>
  <c r="I192" i="1"/>
  <c r="J192" i="1"/>
  <c r="K192" i="1"/>
  <c r="L192" i="1"/>
  <c r="M192" i="1"/>
  <c r="C196" i="1"/>
  <c r="D196" i="1"/>
  <c r="E196" i="1"/>
  <c r="F196" i="1"/>
  <c r="G196" i="1"/>
  <c r="H196" i="1"/>
  <c r="I196" i="1"/>
  <c r="J196" i="1"/>
  <c r="K196" i="1"/>
  <c r="L196" i="1"/>
  <c r="M196" i="1"/>
  <c r="B196" i="1"/>
  <c r="B192" i="1"/>
  <c r="B191" i="1"/>
  <c r="D216" i="1" l="1"/>
  <c r="M197" i="1"/>
  <c r="L197" i="1"/>
  <c r="E197" i="1"/>
  <c r="I197" i="1"/>
  <c r="M206" i="1"/>
  <c r="F197" i="1"/>
  <c r="C195" i="1"/>
  <c r="K195" i="1"/>
  <c r="D195" i="1"/>
  <c r="L195" i="1"/>
  <c r="J195" i="1"/>
  <c r="E195" i="1"/>
  <c r="M195" i="1"/>
  <c r="F195" i="1"/>
  <c r="G195" i="1"/>
  <c r="H195" i="1"/>
  <c r="I195" i="1"/>
  <c r="B195" i="1"/>
  <c r="C197" i="1"/>
  <c r="K197" i="1"/>
  <c r="J197" i="1"/>
  <c r="B197" i="1"/>
  <c r="H197" i="1"/>
  <c r="G197" i="1"/>
  <c r="I176" i="1"/>
  <c r="N200" i="1"/>
  <c r="A196" i="1"/>
  <c r="A197" i="1"/>
  <c r="A191" i="1"/>
  <c r="A192" i="1"/>
  <c r="A186" i="1"/>
  <c r="B217" i="1" l="1"/>
  <c r="D217" i="1" s="1"/>
  <c r="D219" i="1" s="1"/>
  <c r="A202" i="1"/>
  <c r="N196" i="1"/>
  <c r="N186" i="1"/>
  <c r="N190" i="1"/>
  <c r="N192" i="1"/>
  <c r="N195" i="1"/>
  <c r="N191" i="1"/>
  <c r="N197" i="1"/>
  <c r="B219" i="1" l="1"/>
  <c r="G164" i="1"/>
  <c r="K164" i="1"/>
  <c r="K165" i="1" l="1"/>
  <c r="G165" i="1"/>
  <c r="G166" i="1" l="1"/>
  <c r="K166" i="1"/>
  <c r="K167" i="1" l="1"/>
  <c r="G167" i="1"/>
  <c r="G168" i="1" l="1"/>
  <c r="K168" i="1"/>
  <c r="K169" i="1" s="1"/>
  <c r="B185" i="1" s="1"/>
  <c r="B184" i="1" l="1"/>
  <c r="C183" i="1"/>
  <c r="E183" i="1"/>
  <c r="G183" i="1"/>
  <c r="I183" i="1"/>
  <c r="K183" i="1"/>
  <c r="M183" i="1"/>
  <c r="D183" i="1"/>
  <c r="F183" i="1"/>
  <c r="H183" i="1"/>
  <c r="J183" i="1"/>
  <c r="L183" i="1"/>
  <c r="B183" i="1"/>
  <c r="B199" i="1" s="1"/>
  <c r="J185" i="1" l="1"/>
  <c r="J184" i="1" s="1"/>
  <c r="D185" i="1"/>
  <c r="D184" i="1" s="1"/>
  <c r="C185" i="1"/>
  <c r="C184" i="1" s="1"/>
  <c r="H185" i="1"/>
  <c r="H184" i="1" s="1"/>
  <c r="F185" i="1"/>
  <c r="F184" i="1" s="1"/>
  <c r="G185" i="1"/>
  <c r="G184" i="1" s="1"/>
  <c r="E185" i="1"/>
  <c r="E184" i="1" s="1"/>
  <c r="I185" i="1"/>
  <c r="I184" i="1" s="1"/>
  <c r="K185" i="1"/>
  <c r="K184" i="1" s="1"/>
  <c r="M185" i="1"/>
  <c r="M184" i="1" s="1"/>
  <c r="L185" i="1"/>
  <c r="L184" i="1" s="1"/>
  <c r="J199" i="1"/>
  <c r="J198" i="1" s="1"/>
  <c r="H199" i="1"/>
  <c r="H198" i="1" s="1"/>
  <c r="I199" i="1"/>
  <c r="I198" i="1" s="1"/>
  <c r="L199" i="1"/>
  <c r="L198" i="1" s="1"/>
  <c r="F199" i="1"/>
  <c r="F198" i="1" s="1"/>
  <c r="M199" i="1"/>
  <c r="M198" i="1" s="1"/>
  <c r="G199" i="1"/>
  <c r="G198" i="1" s="1"/>
  <c r="E199" i="1"/>
  <c r="E198" i="1" s="1"/>
  <c r="C199" i="1"/>
  <c r="C198" i="1" s="1"/>
  <c r="D199" i="1"/>
  <c r="D198" i="1" s="1"/>
  <c r="K199" i="1"/>
  <c r="K198" i="1" s="1"/>
  <c r="B198" i="1"/>
  <c r="N183" i="1"/>
  <c r="D206" i="1" s="1"/>
  <c r="J201" i="1" l="1"/>
  <c r="K201" i="1"/>
  <c r="B206" i="1"/>
  <c r="M207" i="1" s="1"/>
  <c r="F201" i="1"/>
  <c r="C201" i="1"/>
  <c r="D201" i="1"/>
  <c r="N184" i="1"/>
  <c r="H201" i="1"/>
  <c r="L201" i="1"/>
  <c r="M201" i="1"/>
  <c r="I201" i="1"/>
  <c r="E201" i="1"/>
  <c r="G201" i="1"/>
  <c r="N185" i="1"/>
  <c r="D207" i="1" s="1"/>
  <c r="N198" i="1"/>
  <c r="D209" i="1" s="1"/>
  <c r="B209" i="1" s="1"/>
  <c r="N199" i="1"/>
  <c r="B201" i="1"/>
  <c r="B202" i="1" s="1"/>
  <c r="C202" i="1" l="1"/>
  <c r="D202" i="1" s="1"/>
  <c r="E202" i="1" s="1"/>
  <c r="F202" i="1" s="1"/>
  <c r="G202" i="1" s="1"/>
  <c r="H202" i="1" s="1"/>
  <c r="I202" i="1" s="1"/>
  <c r="J202" i="1" s="1"/>
  <c r="K202" i="1" s="1"/>
  <c r="L202" i="1" s="1"/>
  <c r="M202" i="1" s="1"/>
  <c r="D208" i="1"/>
  <c r="D210" i="1" s="1"/>
  <c r="B207" i="1"/>
  <c r="M208" i="1" s="1"/>
  <c r="N201" i="1"/>
  <c r="B208" i="1" l="1"/>
  <c r="B210" i="1"/>
  <c r="M209" i="1" s="1"/>
  <c r="M211" i="1" s="1"/>
</calcChain>
</file>

<file path=xl/sharedStrings.xml><?xml version="1.0" encoding="utf-8"?>
<sst xmlns="http://schemas.openxmlformats.org/spreadsheetml/2006/main" count="279" uniqueCount="253">
  <si>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</si>
  <si>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</si>
  <si>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</si>
  <si>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</si>
  <si>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</si>
  <si>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</si>
  <si>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</si>
  <si>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</si>
  <si>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</si>
  <si>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</si>
  <si>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</si>
  <si>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</si>
  <si>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</si>
  <si>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</si>
  <si>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</si>
  <si>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</si>
  <si>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</si>
  <si>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</si>
  <si>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</si>
  <si>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</si>
  <si>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</si>
  <si>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</si>
  <si>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</si>
  <si>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</si>
  <si>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</si>
  <si>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</si>
  <si>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</si>
  <si>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</si>
  <si>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</si>
  <si>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</si>
  <si>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</si>
  <si>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</si>
  <si>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</si>
  <si>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</si>
  <si>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</si>
  <si>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</si>
  <si>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</si>
  <si>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</si>
  <si>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</si>
  <si>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</si>
  <si>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</si>
  <si>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</si>
  <si>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</si>
  <si>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</si>
  <si>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</si>
  <si>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</si>
  <si>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</si>
  <si>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</si>
  <si>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</si>
  <si>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</si>
  <si>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</si>
  <si>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</si>
  <si>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</si>
  <si>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</si>
  <si>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</si>
  <si>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</si>
  <si>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</si>
  <si>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</si>
  <si>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</si>
  <si>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</si>
  <si>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</si>
  <si>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</si>
  <si>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</si>
  <si>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</si>
  <si>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</si>
  <si>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</si>
  <si>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</si>
  <si>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</si>
  <si>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</si>
  <si>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</si>
  <si>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</si>
  <si>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</si>
  <si>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</si>
  <si>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</si>
  <si>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</si>
  <si>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</si>
  <si>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</si>
  <si>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</si>
  <si>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</si>
  <si>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</si>
  <si>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</si>
  <si>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</si>
  <si>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</si>
  <si>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</si>
  <si>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</si>
  <si>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</si>
  <si>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</si>
  <si>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</si>
  <si>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</si>
  <si>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</si>
  <si>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r>
      <t xml:space="preserve">Источники финансирования: </t>
    </r>
    <r>
      <rPr>
        <i/>
        <sz val="13"/>
        <color theme="1"/>
        <rFont val="Times New Roman"/>
        <family val="1"/>
        <charset val="204"/>
      </rPr>
      <t>(если требуется более 350 000 руб. инвестиций</t>
    </r>
    <r>
      <rPr>
        <sz val="13"/>
        <color theme="1"/>
        <rFont val="Times New Roman"/>
        <family val="1"/>
        <charset val="204"/>
      </rPr>
      <t xml:space="preserve">) </t>
    </r>
  </si>
  <si>
    <t>шт.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</si>
  <si>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</si>
  <si>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</si>
  <si>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</si>
  <si>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</si>
  <si>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</si>
  <si>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</si>
  <si>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</si>
  <si>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</si>
  <si>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</si>
  <si>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</si>
  <si>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</si>
  <si>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</si>
  <si>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</si>
  <si>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</si>
  <si>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</si>
  <si>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Материально-производственные запасы: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</si>
  <si>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</si>
  <si>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</si>
  <si>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</si>
  <si>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</si>
  <si>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</si>
  <si>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</si>
  <si>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</si>
  <si>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</si>
  <si>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</si>
  <si>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</si>
  <si>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</si>
  <si>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</si>
  <si>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</si>
  <si>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</si>
  <si>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</si>
  <si>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</si>
  <si>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</si>
  <si>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</si>
  <si>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</si>
  <si>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</si>
  <si>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</si>
  <si>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</si>
  <si>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</si>
  <si>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</si>
  <si>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</si>
  <si>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</si>
  <si>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</si>
  <si>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</si>
  <si>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</si>
  <si>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</si>
  <si>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</si>
  <si>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Название проекта:   Студия Красоты</t>
  </si>
  <si>
    <t>Направление деятельности:   Пермаментный макияж, наращивание и ламинирование ресниц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</si>
  <si>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НПД (самозанятый)</t>
    </r>
    <r>
      <rPr>
        <sz val="13"/>
        <color theme="1"/>
        <rFont val="Times New Roman"/>
        <family val="1"/>
        <charset val="204"/>
      </rPr>
      <t xml:space="preserve">   </t>
    </r>
    <r>
      <rPr>
        <sz val="13"/>
        <color theme="1"/>
        <rFont val="Symbol"/>
        <family val="1"/>
        <charset val="2"/>
      </rPr>
      <t>ð</t>
    </r>
    <r>
      <rPr>
        <sz val="13"/>
        <color theme="1"/>
        <rFont val="Times New Roman"/>
        <family val="1"/>
        <charset val="204"/>
      </rPr>
      <t xml:space="preserve"> ИП (Патент, УСН), ОКВЭД:</t>
    </r>
  </si>
  <si>
    <t>Предварительно согласованный договор аренды, лампа для наращивания ресниц, машинкна для пермаментного макияжа</t>
  </si>
  <si>
    <t>Развитие</t>
  </si>
  <si>
    <t>Опыт 1 год, планируется развития направления салона красоты</t>
  </si>
  <si>
    <t>Липецкая область</t>
  </si>
  <si>
    <t>Салоны красоты города, частные мастера</t>
  </si>
  <si>
    <t>Личная страничка (ВК), сарафанное радио</t>
  </si>
  <si>
    <t xml:space="preserve">Цели и задачи проекта: 
Цели:
1. Создание уникального салона красоты, специализирующегося на услугах перманентного макияжа, депиляции, наращивания и ламинирования ресниц.
2. Обеспечение высокого уровня качества услуг и удовлетворенности клиентов.
3. Максимизация прибыли и увеличение клиентской базы.
4. Установление сильного присутствия на рынке красоты и привлечение постоянных клиентов.
5. Постоянное развитие и расширение ассортимента услуг салона.
Задачи:
1. Проведение маркетинговых исследований для определения потенциальной аудитории и конкурентного окружения.
2. Создание уникального бренда и формирование имиджа салона красоты.
3. Подготовка квалифицированных специалистов и обеспечение необходимого оборудования и материалов.
4. Разработка эффективных маркетинговых стратегий для привлечения клиентов, включая использование социальных сетей, рекламы и акций.
5. Обеспечение высокого уровня обслуживания клиентов и поддержание долгосрочных отношений с ними.
6. Постоянное обучение и повышение квалификации персонала в соответствии с новыми тенденциями в индустрии красоты.
7. Регулярное обновление ассортимента услуг и внедрение новых технологий. </t>
  </si>
  <si>
    <t>Анализ целевой аудитории включает в себя изучение возраста, пола, доходов, уровня образования, предпочтений и потребностей потенциальных клиентов. Для салона красоты, специализирующегося на перманентном макияже, депиляции, наращивании и ламинировании ресниц, целевая аудитория включает в себя женщин разного возраста (от подростков до пожилых женщин), которые стремятся выглядеть ухоженно и привлекательно.</t>
  </si>
  <si>
    <t>1. Высококвалифицированный персонал с опытом работы.
2. Широкий спектр услуг в одном месте.
3. Использование качественных материалов и современного оборудования.
4. Индивидуальный подход к каждому клиенту.
5. Проведение акций, программ лояльности и предложений для постоянных клиентов.</t>
  </si>
  <si>
    <t>Недостаток спроса из-за неправильного определения целевой аудитории</t>
  </si>
  <si>
    <t>Проведение дополнительных маркетинговых исследований.</t>
  </si>
  <si>
    <t>Низкое качество услуг или неудовлетворенность клиентов</t>
  </si>
  <si>
    <t>Повышение квалификации и внедрение системы обратной связи.</t>
  </si>
  <si>
    <t>Конкуренция с другими салонами красоты</t>
  </si>
  <si>
    <t>Разработка уникальных услуг и маркетинговых стратегий, которые выделяют салон на фоне конкурентов.</t>
  </si>
  <si>
    <t>Непредвиденные финансовые затраты</t>
  </si>
  <si>
    <t>Составление детального бюджета и резервного фонда для покрытия неожиданных расходов</t>
  </si>
  <si>
    <t>Пермаментный макияж губ</t>
  </si>
  <si>
    <t>Пермаментный макияж бровей</t>
  </si>
  <si>
    <t>Коррекция</t>
  </si>
  <si>
    <t>Депиляция</t>
  </si>
  <si>
    <t>Наращивание ресниц</t>
  </si>
  <si>
    <t>Анатомическая кушетка</t>
  </si>
  <si>
    <t>Подушка</t>
  </si>
  <si>
    <t>Комод для материалов</t>
  </si>
  <si>
    <t>Этажерка на колесах</t>
  </si>
  <si>
    <t>Туалетный столик</t>
  </si>
  <si>
    <t>Зеркало с подсветкой</t>
  </si>
  <si>
    <t>Стул для клиента</t>
  </si>
  <si>
    <t>Подголовник для стула</t>
  </si>
  <si>
    <t>Стул для мастера</t>
  </si>
  <si>
    <t>Увлажнитель воздуха</t>
  </si>
  <si>
    <t>Плед</t>
  </si>
  <si>
    <t>Кольцевая лампа</t>
  </si>
  <si>
    <t>Лампа для фото и видео</t>
  </si>
  <si>
    <t>Кресло</t>
  </si>
  <si>
    <t>Напольная вешалка</t>
  </si>
  <si>
    <t>Мусорное ведро</t>
  </si>
  <si>
    <t>Воскоплав</t>
  </si>
  <si>
    <t>Картриджный воскоплав</t>
  </si>
  <si>
    <t>Воскоплав для бровей</t>
  </si>
  <si>
    <t>Коврик бровиста</t>
  </si>
  <si>
    <t>Пеленки</t>
  </si>
  <si>
    <t>Шапочки</t>
  </si>
  <si>
    <t>Бахилы</t>
  </si>
  <si>
    <t>Маски</t>
  </si>
  <si>
    <t>Перчатки</t>
  </si>
  <si>
    <t>Ватные палочки</t>
  </si>
  <si>
    <t>Ватные диски</t>
  </si>
  <si>
    <t>Одноразовые полотенца</t>
  </si>
  <si>
    <t>Крафт-пакеты</t>
  </si>
  <si>
    <t>Пинцет для наращивания</t>
  </si>
  <si>
    <t>Лунка для клея</t>
  </si>
  <si>
    <t>Вентилятор ручной</t>
  </si>
  <si>
    <t>Патчи</t>
  </si>
  <si>
    <t>Лэтбокс с планшетами</t>
  </si>
  <si>
    <t>Органайзер для палеток</t>
  </si>
  <si>
    <t>Клей для ресниц</t>
  </si>
  <si>
    <t>Шампунь</t>
  </si>
  <si>
    <t>Обезжириватель</t>
  </si>
  <si>
    <t>Ремувер</t>
  </si>
  <si>
    <t>Праймер</t>
  </si>
  <si>
    <t>Усилитель клея</t>
  </si>
  <si>
    <t>Цветные ресницы</t>
  </si>
  <si>
    <t>Пучковые ресница</t>
  </si>
  <si>
    <t>Бумажный скотч</t>
  </si>
  <si>
    <t>Японский скотч</t>
  </si>
  <si>
    <t>Цветочки для ресниц</t>
  </si>
  <si>
    <t>Ресницы (С, С+, D, M, L, изгиб)</t>
  </si>
  <si>
    <t>Воск для депиляции</t>
  </si>
  <si>
    <t>Картриджи для депиляции</t>
  </si>
  <si>
    <t>Жасминовое масло</t>
  </si>
  <si>
    <t>Лосьон</t>
  </si>
  <si>
    <t>Молочко</t>
  </si>
  <si>
    <t>Тальк</t>
  </si>
  <si>
    <t>Палочки для депиляции</t>
  </si>
  <si>
    <t>Шпатель для воска</t>
  </si>
  <si>
    <t>Краска для бровей</t>
  </si>
  <si>
    <t>Оксид</t>
  </si>
  <si>
    <t>Пинцет для бровей</t>
  </si>
  <si>
    <t>Мицелярная вода</t>
  </si>
  <si>
    <t>Шампунь для бровей</t>
  </si>
  <si>
    <t>Гель для бровей</t>
  </si>
  <si>
    <t>Пилинг скатка</t>
  </si>
  <si>
    <t>Очиститель воска</t>
  </si>
  <si>
    <t>Паста для разметки</t>
  </si>
  <si>
    <t>Микробраши</t>
  </si>
  <si>
    <t>Шпатель для воска тонкие</t>
  </si>
  <si>
    <t>Кисти</t>
  </si>
  <si>
    <t>Стаканчик для краски</t>
  </si>
  <si>
    <t>Ботокс для бровей</t>
  </si>
  <si>
    <t>Ремувер для удаления краски с кожи</t>
  </si>
  <si>
    <t>Составы для ламинирования</t>
  </si>
  <si>
    <t>Валики для ламинирования</t>
  </si>
  <si>
    <t>Кондиционер</t>
  </si>
  <si>
    <t>Электрический прибор для плавления воска до жидкого состояния и разогрева его до температуры</t>
  </si>
  <si>
    <t>Прибор, который увеличивает содержание водяного пара в воздушном потоке</t>
  </si>
  <si>
    <t>Лампа (Луна)</t>
  </si>
  <si>
    <t>Арендная плата</t>
  </si>
  <si>
    <t>Аренда:</t>
  </si>
  <si>
    <t>Тумба</t>
  </si>
  <si>
    <t>Ламинирование ресниц</t>
  </si>
  <si>
    <t>Ламинирование бровей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</si>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</sst>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9" fillId="0" borderId="0" xfId="0" applyFont="1"/>
    <xf numFmtId="0" fontId="0" fillId="0" borderId="0" xfId="0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23" fillId="0" borderId="1" xfId="0" applyFont="1" applyBorder="1" applyAlignment="1">
      <alignment vertical="center"/>
    </xf>
    <xf numFmtId="0" fontId="25" fillId="0" borderId="1" xfId="0" applyFont="1" applyBorder="1" applyAlignment="1">
      <alignment horizontal="right"/>
    </xf>
    <xf numFmtId="0" fontId="3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9" fillId="2" borderId="4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2" fontId="2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left" indent="1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9" fontId="21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5" fillId="0" borderId="4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0" fillId="0" borderId="0" xfId="0" applyAlignment="1">
      <alignment horizontal="justify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46"/>
  <sheetViews>
    <sheetView tabSelected="1" view="pageLayout" zoomScaleNormal="91" workbookViewId="0">
      <selection activeCell="I3" sqref="I3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4" ht="18.75" x14ac:dyDescent="0.25">
      <c r="A2" s="121" t="s">
        <v>86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ht="18.75" x14ac:dyDescent="0.25">
      <c r="A3" s="1"/>
    </row>
    <row r="4" spans="1:14" ht="18.75" x14ac:dyDescent="0.25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25">
      <c r="A5" s="129" t="s">
        <v>245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4" x14ac:dyDescent="0.25">
      <c r="A6" s="129" t="s">
        <v>246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4" x14ac:dyDescent="0.25">
      <c r="A7" s="129" t="s">
        <v>247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4" ht="16.5" x14ac:dyDescent="0.25">
      <c r="A8" s="62" t="s">
        <v>248</v>
      </c>
      <c r="B8" s="62"/>
      <c r="C8" s="62"/>
      <c r="D8" s="62"/>
      <c r="E8" s="61"/>
      <c r="F8" s="61"/>
      <c r="G8" s="61"/>
      <c r="H8" s="61"/>
      <c r="I8" s="61"/>
      <c r="J8" s="61"/>
      <c r="K8" s="61"/>
      <c r="L8" s="61"/>
      <c r="M8" s="4"/>
      <c r="N8" s="4"/>
    </row>
    <row r="9" spans="1:14" x14ac:dyDescent="0.25">
      <c r="A9" s="62" t="s">
        <v>92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4" x14ac:dyDescent="0.25">
      <c r="A10" s="62" t="s">
        <v>249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4" x14ac:dyDescent="0.25">
      <c r="A11" s="62" t="s">
        <v>93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4" x14ac:dyDescent="0.25">
      <c r="A12" s="62" t="s">
        <v>250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4" x14ac:dyDescent="0.25">
      <c r="A13" s="62" t="s">
        <v>94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4" x14ac:dyDescent="0.25">
      <c r="A14" s="62" t="s">
        <v>251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4" x14ac:dyDescent="0.25">
      <c r="A15" s="62" t="s">
        <v>95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4" x14ac:dyDescent="0.25">
      <c r="A16" s="62" t="s">
        <v>251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4" ht="16.5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4" ht="18.75" x14ac:dyDescent="0.25">
      <c r="A18" s="121" t="s">
        <v>32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4" ht="16.5" x14ac:dyDescent="0.25">
      <c r="A19" s="107" t="s">
        <v>139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4"/>
      <c r="N19" s="4"/>
    </row>
    <row r="20" spans="1:14" ht="318" customHeight="1" x14ac:dyDescent="0.25">
      <c r="A20" s="108" t="s">
        <v>148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4"/>
      <c r="N20" s="4"/>
    </row>
    <row r="21" spans="1:14" ht="16.5" x14ac:dyDescent="0.25">
      <c r="A21" s="107" t="s">
        <v>140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4"/>
      <c r="N21" s="4"/>
    </row>
    <row r="22" spans="1:14" ht="16.5" x14ac:dyDescent="0.25">
      <c r="A22" s="91" t="s">
        <v>96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4" ht="16.5" x14ac:dyDescent="0.25">
      <c r="A23" s="112" t="s">
        <v>141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4" ht="17.25" customHeight="1" x14ac:dyDescent="0.25">
      <c r="A24" s="109" t="s">
        <v>97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9"/>
      <c r="N24" s="19"/>
    </row>
    <row r="25" spans="1:14" ht="17.25" customHeight="1" x14ac:dyDescent="0.25">
      <c r="A25" s="109" t="s">
        <v>252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9"/>
      <c r="N25" s="19"/>
    </row>
    <row r="26" spans="1:14" ht="17.25" customHeight="1" x14ac:dyDescent="0.25">
      <c r="A26" s="110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9"/>
      <c r="N26" s="19"/>
    </row>
    <row r="27" spans="1:14" ht="17.25" customHeight="1" x14ac:dyDescent="0.25">
      <c r="A27" s="110" t="s">
        <v>142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9"/>
      <c r="N27" s="19"/>
    </row>
    <row r="28" spans="1:14" ht="16.5" x14ac:dyDescent="0.25">
      <c r="A28" s="91" t="s">
        <v>64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4" ht="18.75" x14ac:dyDescent="0.25">
      <c r="A29" s="121" t="s">
        <v>0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4" ht="16.5" x14ac:dyDescent="0.25">
      <c r="A30" s="57" t="s">
        <v>100</v>
      </c>
      <c r="B30" s="57" t="s">
        <v>101</v>
      </c>
      <c r="C30" s="95" t="s">
        <v>99</v>
      </c>
      <c r="D30" s="96"/>
      <c r="E30" s="95" t="s">
        <v>108</v>
      </c>
      <c r="F30" s="96"/>
      <c r="G30" s="4"/>
      <c r="H30" s="4"/>
      <c r="I30" s="4"/>
      <c r="J30" s="4"/>
      <c r="K30" s="4"/>
      <c r="L30" s="4"/>
    </row>
    <row r="31" spans="1:14" ht="16.5" x14ac:dyDescent="0.25">
      <c r="A31" s="57"/>
      <c r="B31" s="57">
        <v>0</v>
      </c>
      <c r="C31" s="95">
        <v>0</v>
      </c>
      <c r="D31" s="96"/>
      <c r="E31" s="95">
        <f>B31*C31</f>
        <v>0</v>
      </c>
      <c r="F31" s="96"/>
      <c r="G31" s="4"/>
      <c r="H31" s="4"/>
      <c r="I31" s="4"/>
      <c r="J31" s="4"/>
      <c r="K31" s="4"/>
      <c r="L31" s="4"/>
    </row>
    <row r="32" spans="1:14" ht="16.5" x14ac:dyDescent="0.25">
      <c r="A32" s="57"/>
      <c r="B32" s="58"/>
      <c r="C32" s="95"/>
      <c r="D32" s="96"/>
      <c r="E32" s="95">
        <f t="shared" ref="E32:E33" si="0">B32*C32</f>
        <v>0</v>
      </c>
      <c r="F32" s="96"/>
      <c r="G32" s="4"/>
      <c r="H32" s="4"/>
      <c r="I32" s="4"/>
      <c r="J32" s="4"/>
      <c r="K32" s="4"/>
      <c r="L32" s="4"/>
    </row>
    <row r="33" spans="1:12" ht="16.5" x14ac:dyDescent="0.25">
      <c r="A33" s="57" t="s">
        <v>6</v>
      </c>
      <c r="B33" s="57">
        <f>SUM(B31:B32)</f>
        <v>0</v>
      </c>
      <c r="C33" s="95">
        <f>SUM(C31:C32)</f>
        <v>0</v>
      </c>
      <c r="D33" s="96"/>
      <c r="E33" s="95">
        <f t="shared" si="0"/>
        <v>0</v>
      </c>
      <c r="F33" s="96"/>
      <c r="G33" s="4"/>
      <c r="H33" s="4"/>
      <c r="I33" s="4"/>
      <c r="J33" s="4"/>
      <c r="K33" s="4"/>
      <c r="L33" s="4"/>
    </row>
    <row r="34" spans="1:12" ht="16.5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16.5" x14ac:dyDescent="0.25">
      <c r="A35" s="111" t="s">
        <v>65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1:12" x14ac:dyDescent="0.25">
      <c r="A36" t="s">
        <v>102</v>
      </c>
    </row>
    <row r="37" spans="1:12" x14ac:dyDescent="0.25">
      <c r="A37" s="73" t="s">
        <v>144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x14ac:dyDescent="0.25">
      <c r="A38" t="s">
        <v>103</v>
      </c>
    </row>
    <row r="39" spans="1:12" x14ac:dyDescent="0.25">
      <c r="A39" s="73" t="s">
        <v>143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3" t="s">
        <v>104</v>
      </c>
      <c r="B40" s="73"/>
      <c r="C40" s="73"/>
      <c r="D40" s="47">
        <v>2</v>
      </c>
    </row>
    <row r="41" spans="1:12" ht="15.75" x14ac:dyDescent="0.25">
      <c r="A41" t="s">
        <v>105</v>
      </c>
      <c r="D41" s="48">
        <f>$M210</f>
        <v>5</v>
      </c>
    </row>
    <row r="42" spans="1:12" ht="16.5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6.5" x14ac:dyDescent="0.25">
      <c r="A43" s="91" t="s">
        <v>106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33.75" customHeight="1" x14ac:dyDescent="0.25">
      <c r="A44" s="76" t="s">
        <v>12</v>
      </c>
      <c r="B44" s="77"/>
      <c r="C44" s="25" t="s">
        <v>1</v>
      </c>
      <c r="D44" s="25" t="s">
        <v>2</v>
      </c>
      <c r="E44" s="78" t="s">
        <v>3</v>
      </c>
      <c r="F44" s="78"/>
      <c r="G44" s="78"/>
      <c r="H44" s="79" t="s">
        <v>4</v>
      </c>
      <c r="I44" s="79"/>
      <c r="J44" s="79"/>
      <c r="K44" s="79"/>
      <c r="L44" s="79"/>
    </row>
    <row r="45" spans="1:12" hidden="1" x14ac:dyDescent="0.25">
      <c r="A45" s="70"/>
      <c r="B45" s="72"/>
      <c r="C45" s="27"/>
      <c r="D45" s="27"/>
      <c r="E45" s="68">
        <f t="shared" ref="E45:E47" si="1">C45*D45</f>
        <v>0</v>
      </c>
      <c r="F45" s="68"/>
      <c r="G45" s="68"/>
      <c r="H45" s="97"/>
      <c r="I45" s="97"/>
      <c r="J45" s="97"/>
      <c r="K45" s="97"/>
      <c r="L45" s="97"/>
    </row>
    <row r="46" spans="1:12" hidden="1" x14ac:dyDescent="0.25">
      <c r="A46" s="70"/>
      <c r="B46" s="72"/>
      <c r="C46" s="27"/>
      <c r="D46" s="27"/>
      <c r="E46" s="68">
        <f t="shared" si="1"/>
        <v>0</v>
      </c>
      <c r="F46" s="68"/>
      <c r="G46" s="68"/>
      <c r="H46" s="97"/>
      <c r="I46" s="97"/>
      <c r="J46" s="97"/>
      <c r="K46" s="97"/>
      <c r="L46" s="97"/>
    </row>
    <row r="47" spans="1:12" hidden="1" x14ac:dyDescent="0.25">
      <c r="A47" s="70"/>
      <c r="B47" s="72"/>
      <c r="C47" s="27"/>
      <c r="D47" s="27"/>
      <c r="E47" s="68">
        <f t="shared" si="1"/>
        <v>0</v>
      </c>
      <c r="F47" s="68"/>
      <c r="G47" s="68"/>
      <c r="H47" s="97"/>
      <c r="I47" s="97"/>
      <c r="J47" s="97"/>
      <c r="K47" s="97"/>
      <c r="L47" s="97"/>
    </row>
    <row r="48" spans="1:12" x14ac:dyDescent="0.25">
      <c r="A48" s="63" t="s">
        <v>241</v>
      </c>
      <c r="B48" s="64"/>
      <c r="C48" s="29"/>
      <c r="D48" s="29"/>
      <c r="E48" s="65">
        <f>SUM(E49)</f>
        <v>52500</v>
      </c>
      <c r="F48" s="65"/>
      <c r="G48" s="65"/>
      <c r="H48" s="65"/>
      <c r="I48" s="65"/>
      <c r="J48" s="65"/>
      <c r="K48" s="65"/>
      <c r="L48" s="65"/>
    </row>
    <row r="49" spans="1:12" ht="24" customHeight="1" x14ac:dyDescent="0.25">
      <c r="A49" s="66" t="s">
        <v>240</v>
      </c>
      <c r="B49" s="67"/>
      <c r="C49" s="28">
        <v>1</v>
      </c>
      <c r="D49" s="28">
        <v>52500</v>
      </c>
      <c r="E49" s="68">
        <f t="shared" ref="E49" si="2">C49*D49</f>
        <v>52500</v>
      </c>
      <c r="F49" s="68"/>
      <c r="G49" s="68"/>
      <c r="H49" s="69"/>
      <c r="I49" s="69"/>
      <c r="J49" s="69"/>
      <c r="K49" s="69"/>
      <c r="L49" s="69"/>
    </row>
    <row r="50" spans="1:12" x14ac:dyDescent="0.25">
      <c r="A50" s="63" t="s">
        <v>5</v>
      </c>
      <c r="B50" s="64"/>
      <c r="C50" s="29"/>
      <c r="D50" s="29"/>
      <c r="E50" s="65">
        <f>SUM(E51:G75)</f>
        <v>162360</v>
      </c>
      <c r="F50" s="65"/>
      <c r="G50" s="65"/>
      <c r="H50" s="65"/>
      <c r="I50" s="65"/>
      <c r="J50" s="65"/>
      <c r="K50" s="65"/>
      <c r="L50" s="65"/>
    </row>
    <row r="51" spans="1:12" ht="24" customHeight="1" x14ac:dyDescent="0.25">
      <c r="A51" s="66" t="s">
        <v>164</v>
      </c>
      <c r="B51" s="67"/>
      <c r="C51" s="28">
        <v>1</v>
      </c>
      <c r="D51" s="28">
        <v>15190</v>
      </c>
      <c r="E51" s="68">
        <f t="shared" ref="E51" si="3">C51*D51</f>
        <v>15190</v>
      </c>
      <c r="F51" s="68"/>
      <c r="G51" s="68"/>
      <c r="H51" s="69"/>
      <c r="I51" s="69"/>
      <c r="J51" s="69"/>
      <c r="K51" s="69"/>
      <c r="L51" s="69"/>
    </row>
    <row r="52" spans="1:12" ht="17.100000000000001" customHeight="1" x14ac:dyDescent="0.25">
      <c r="A52" s="66" t="s">
        <v>165</v>
      </c>
      <c r="B52" s="67"/>
      <c r="C52" s="28">
        <v>1</v>
      </c>
      <c r="D52" s="28">
        <v>1425</v>
      </c>
      <c r="E52" s="70">
        <f>C52*D52</f>
        <v>1425</v>
      </c>
      <c r="F52" s="71"/>
      <c r="G52" s="72"/>
      <c r="H52" s="69"/>
      <c r="I52" s="69"/>
      <c r="J52" s="69"/>
      <c r="K52" s="69"/>
      <c r="L52" s="69"/>
    </row>
    <row r="53" spans="1:12" ht="24" customHeight="1" x14ac:dyDescent="0.25">
      <c r="A53" s="66" t="s">
        <v>166</v>
      </c>
      <c r="B53" s="67"/>
      <c r="C53" s="28">
        <v>1</v>
      </c>
      <c r="D53" s="28">
        <v>5115</v>
      </c>
      <c r="E53" s="68">
        <f t="shared" ref="E53" si="4">C53*D53</f>
        <v>5115</v>
      </c>
      <c r="F53" s="68"/>
      <c r="G53" s="68"/>
      <c r="H53" s="69"/>
      <c r="I53" s="69"/>
      <c r="J53" s="69"/>
      <c r="K53" s="69"/>
      <c r="L53" s="69"/>
    </row>
    <row r="54" spans="1:12" ht="17.100000000000001" customHeight="1" x14ac:dyDescent="0.25">
      <c r="A54" s="66" t="s">
        <v>167</v>
      </c>
      <c r="B54" s="67"/>
      <c r="C54" s="28">
        <v>1</v>
      </c>
      <c r="D54" s="28">
        <v>2662</v>
      </c>
      <c r="E54" s="70">
        <f>C54*D54</f>
        <v>2662</v>
      </c>
      <c r="F54" s="71"/>
      <c r="G54" s="72"/>
      <c r="H54" s="69"/>
      <c r="I54" s="69"/>
      <c r="J54" s="69"/>
      <c r="K54" s="69"/>
      <c r="L54" s="69"/>
    </row>
    <row r="55" spans="1:12" ht="24" customHeight="1" x14ac:dyDescent="0.25">
      <c r="A55" s="66" t="s">
        <v>168</v>
      </c>
      <c r="B55" s="67"/>
      <c r="C55" s="28">
        <v>1</v>
      </c>
      <c r="D55" s="28">
        <v>4785</v>
      </c>
      <c r="E55" s="68">
        <f t="shared" ref="E55" si="5">C55*D55</f>
        <v>4785</v>
      </c>
      <c r="F55" s="68"/>
      <c r="G55" s="68"/>
      <c r="H55" s="69"/>
      <c r="I55" s="69"/>
      <c r="J55" s="69"/>
      <c r="K55" s="69"/>
      <c r="L55" s="69"/>
    </row>
    <row r="56" spans="1:12" ht="17.100000000000001" customHeight="1" x14ac:dyDescent="0.25">
      <c r="A56" s="66" t="s">
        <v>169</v>
      </c>
      <c r="B56" s="67"/>
      <c r="C56" s="28">
        <v>1</v>
      </c>
      <c r="D56" s="28">
        <v>4504</v>
      </c>
      <c r="E56" s="70">
        <f>C56*D56</f>
        <v>4504</v>
      </c>
      <c r="F56" s="71"/>
      <c r="G56" s="72"/>
      <c r="H56" s="69"/>
      <c r="I56" s="69"/>
      <c r="J56" s="69"/>
      <c r="K56" s="69"/>
      <c r="L56" s="69"/>
    </row>
    <row r="57" spans="1:12" ht="24" customHeight="1" x14ac:dyDescent="0.25">
      <c r="A57" s="66" t="s">
        <v>170</v>
      </c>
      <c r="B57" s="67"/>
      <c r="C57" s="28">
        <v>1</v>
      </c>
      <c r="D57" s="28">
        <v>10856</v>
      </c>
      <c r="E57" s="68">
        <f t="shared" ref="E57" si="6">C57*D57</f>
        <v>10856</v>
      </c>
      <c r="F57" s="68"/>
      <c r="G57" s="68"/>
      <c r="H57" s="69"/>
      <c r="I57" s="69"/>
      <c r="J57" s="69"/>
      <c r="K57" s="69"/>
      <c r="L57" s="69"/>
    </row>
    <row r="58" spans="1:12" ht="17.100000000000001" customHeight="1" x14ac:dyDescent="0.25">
      <c r="A58" s="66" t="s">
        <v>171</v>
      </c>
      <c r="B58" s="67"/>
      <c r="C58" s="28">
        <v>1</v>
      </c>
      <c r="D58" s="28">
        <v>2479</v>
      </c>
      <c r="E58" s="70">
        <f>C58*D58</f>
        <v>2479</v>
      </c>
      <c r="F58" s="71"/>
      <c r="G58" s="72"/>
      <c r="H58" s="69"/>
      <c r="I58" s="69"/>
      <c r="J58" s="69"/>
      <c r="K58" s="69"/>
      <c r="L58" s="69"/>
    </row>
    <row r="59" spans="1:12" ht="24" customHeight="1" x14ac:dyDescent="0.25">
      <c r="A59" s="66" t="s">
        <v>236</v>
      </c>
      <c r="B59" s="67"/>
      <c r="C59" s="28">
        <v>1</v>
      </c>
      <c r="D59" s="28">
        <v>37178</v>
      </c>
      <c r="E59" s="68">
        <f t="shared" ref="E59" si="7">C59*D59</f>
        <v>37178</v>
      </c>
      <c r="F59" s="68"/>
      <c r="G59" s="68"/>
      <c r="H59" s="69"/>
      <c r="I59" s="69"/>
      <c r="J59" s="69"/>
      <c r="K59" s="69"/>
      <c r="L59" s="69"/>
    </row>
    <row r="60" spans="1:12" ht="17.100000000000001" customHeight="1" x14ac:dyDescent="0.25">
      <c r="A60" s="66" t="s">
        <v>172</v>
      </c>
      <c r="B60" s="67"/>
      <c r="C60" s="28">
        <v>1</v>
      </c>
      <c r="D60" s="28">
        <v>4122</v>
      </c>
      <c r="E60" s="70">
        <f>C60*D60</f>
        <v>4122</v>
      </c>
      <c r="F60" s="71"/>
      <c r="G60" s="72"/>
      <c r="H60" s="69"/>
      <c r="I60" s="69"/>
      <c r="J60" s="69"/>
      <c r="K60" s="69"/>
      <c r="L60" s="69"/>
    </row>
    <row r="61" spans="1:12" ht="24" customHeight="1" x14ac:dyDescent="0.25">
      <c r="A61" s="66" t="s">
        <v>173</v>
      </c>
      <c r="B61" s="67"/>
      <c r="C61" s="28">
        <v>1</v>
      </c>
      <c r="D61" s="28">
        <v>2712</v>
      </c>
      <c r="E61" s="68">
        <f t="shared" ref="E61" si="8">C61*D61</f>
        <v>2712</v>
      </c>
      <c r="F61" s="68"/>
      <c r="G61" s="68"/>
      <c r="H61" s="69"/>
      <c r="I61" s="69"/>
      <c r="J61" s="69"/>
      <c r="K61" s="69"/>
      <c r="L61" s="69"/>
    </row>
    <row r="62" spans="1:12" ht="17.100000000000001" customHeight="1" x14ac:dyDescent="0.25">
      <c r="A62" s="66" t="s">
        <v>174</v>
      </c>
      <c r="B62" s="67"/>
      <c r="C62" s="28">
        <v>1</v>
      </c>
      <c r="D62" s="28">
        <v>1000</v>
      </c>
      <c r="E62" s="70">
        <f>C62*D62</f>
        <v>1000</v>
      </c>
      <c r="F62" s="71"/>
      <c r="G62" s="72"/>
      <c r="H62" s="69"/>
      <c r="I62" s="69"/>
      <c r="J62" s="69"/>
      <c r="K62" s="69"/>
      <c r="L62" s="69"/>
    </row>
    <row r="63" spans="1:12" ht="24" customHeight="1" x14ac:dyDescent="0.25">
      <c r="A63" s="66" t="s">
        <v>175</v>
      </c>
      <c r="B63" s="67"/>
      <c r="C63" s="28">
        <v>1</v>
      </c>
      <c r="D63" s="28">
        <v>4785</v>
      </c>
      <c r="E63" s="68">
        <f t="shared" ref="E63" si="9">C63*D63</f>
        <v>4785</v>
      </c>
      <c r="F63" s="68"/>
      <c r="G63" s="68"/>
      <c r="H63" s="69"/>
      <c r="I63" s="69"/>
      <c r="J63" s="69"/>
      <c r="K63" s="69"/>
      <c r="L63" s="69"/>
    </row>
    <row r="64" spans="1:12" ht="17.100000000000001" customHeight="1" x14ac:dyDescent="0.25">
      <c r="A64" s="66" t="s">
        <v>176</v>
      </c>
      <c r="B64" s="67"/>
      <c r="C64" s="28">
        <v>1</v>
      </c>
      <c r="D64" s="28">
        <v>1409</v>
      </c>
      <c r="E64" s="70">
        <f>C64*D64</f>
        <v>1409</v>
      </c>
      <c r="F64" s="71"/>
      <c r="G64" s="72"/>
      <c r="H64" s="69"/>
      <c r="I64" s="69"/>
      <c r="J64" s="69"/>
      <c r="K64" s="69"/>
      <c r="L64" s="69"/>
    </row>
    <row r="65" spans="1:12" ht="17.100000000000001" customHeight="1" x14ac:dyDescent="0.25">
      <c r="A65" s="66" t="s">
        <v>177</v>
      </c>
      <c r="B65" s="67"/>
      <c r="C65" s="28">
        <v>1</v>
      </c>
      <c r="D65" s="28">
        <v>6700</v>
      </c>
      <c r="E65" s="70">
        <f>C65*D65</f>
        <v>6700</v>
      </c>
      <c r="F65" s="71"/>
      <c r="G65" s="72"/>
      <c r="H65" s="69"/>
      <c r="I65" s="69"/>
      <c r="J65" s="69"/>
      <c r="K65" s="69"/>
      <c r="L65" s="69"/>
    </row>
    <row r="66" spans="1:12" ht="24" customHeight="1" x14ac:dyDescent="0.25">
      <c r="A66" s="66" t="s">
        <v>178</v>
      </c>
      <c r="B66" s="67"/>
      <c r="C66" s="28">
        <v>1</v>
      </c>
      <c r="D66" s="28">
        <v>1371</v>
      </c>
      <c r="E66" s="68">
        <f t="shared" ref="E66" si="10">C66*D66</f>
        <v>1371</v>
      </c>
      <c r="F66" s="68"/>
      <c r="G66" s="68"/>
      <c r="H66" s="69"/>
      <c r="I66" s="69"/>
      <c r="J66" s="69"/>
      <c r="K66" s="69"/>
      <c r="L66" s="69"/>
    </row>
    <row r="67" spans="1:12" ht="17.100000000000001" customHeight="1" x14ac:dyDescent="0.25">
      <c r="A67" s="66" t="s">
        <v>242</v>
      </c>
      <c r="B67" s="67"/>
      <c r="C67" s="28">
        <v>1</v>
      </c>
      <c r="D67" s="28">
        <v>1807</v>
      </c>
      <c r="E67" s="70">
        <f>C67*D67</f>
        <v>1807</v>
      </c>
      <c r="F67" s="71"/>
      <c r="G67" s="72"/>
      <c r="H67" s="69"/>
      <c r="I67" s="69"/>
      <c r="J67" s="69"/>
      <c r="K67" s="69"/>
      <c r="L67" s="69"/>
    </row>
    <row r="68" spans="1:12" ht="24" customHeight="1" x14ac:dyDescent="0.25">
      <c r="A68" s="66" t="s">
        <v>179</v>
      </c>
      <c r="B68" s="67"/>
      <c r="C68" s="28">
        <v>2</v>
      </c>
      <c r="D68" s="28">
        <v>880</v>
      </c>
      <c r="E68" s="68">
        <f t="shared" ref="E68" si="11">C68*D68</f>
        <v>1760</v>
      </c>
      <c r="F68" s="68"/>
      <c r="G68" s="68"/>
      <c r="H68" s="69"/>
      <c r="I68" s="69"/>
      <c r="J68" s="69"/>
      <c r="K68" s="69"/>
      <c r="L68" s="69"/>
    </row>
    <row r="69" spans="1:12" ht="17.100000000000001" customHeight="1" x14ac:dyDescent="0.25">
      <c r="A69" s="66" t="s">
        <v>180</v>
      </c>
      <c r="B69" s="67"/>
      <c r="C69" s="28">
        <v>6</v>
      </c>
      <c r="D69" s="28">
        <v>5000</v>
      </c>
      <c r="E69" s="70">
        <f>C69*D69</f>
        <v>30000</v>
      </c>
      <c r="F69" s="71"/>
      <c r="G69" s="72"/>
      <c r="H69" s="69"/>
      <c r="I69" s="69"/>
      <c r="J69" s="69"/>
      <c r="K69" s="69"/>
      <c r="L69" s="69"/>
    </row>
    <row r="70" spans="1:12" ht="24" customHeight="1" x14ac:dyDescent="0.25">
      <c r="A70" s="66" t="s">
        <v>181</v>
      </c>
      <c r="B70" s="67"/>
      <c r="C70" s="28">
        <v>2</v>
      </c>
      <c r="D70" s="28">
        <v>2000</v>
      </c>
      <c r="E70" s="68">
        <f t="shared" ref="E70" si="12">C70*D70</f>
        <v>4000</v>
      </c>
      <c r="F70" s="68"/>
      <c r="G70" s="68"/>
      <c r="H70" s="69"/>
      <c r="I70" s="69"/>
      <c r="J70" s="69"/>
      <c r="K70" s="69"/>
      <c r="L70" s="69"/>
    </row>
    <row r="71" spans="1:12" ht="17.100000000000001" customHeight="1" x14ac:dyDescent="0.25">
      <c r="A71" s="66" t="s">
        <v>182</v>
      </c>
      <c r="B71" s="67"/>
      <c r="C71" s="28">
        <v>4</v>
      </c>
      <c r="D71" s="28">
        <v>1550</v>
      </c>
      <c r="E71" s="70">
        <f>C71*D71</f>
        <v>6200</v>
      </c>
      <c r="F71" s="71"/>
      <c r="G71" s="72"/>
      <c r="H71" s="69"/>
      <c r="I71" s="69"/>
      <c r="J71" s="69"/>
      <c r="K71" s="69"/>
      <c r="L71" s="69"/>
    </row>
    <row r="72" spans="1:12" ht="24" customHeight="1" x14ac:dyDescent="0.25">
      <c r="A72" s="66" t="s">
        <v>183</v>
      </c>
      <c r="B72" s="67"/>
      <c r="C72" s="28">
        <v>1</v>
      </c>
      <c r="D72" s="28">
        <v>750</v>
      </c>
      <c r="E72" s="68">
        <f t="shared" ref="E72:E74" si="13">C72*D72</f>
        <v>750</v>
      </c>
      <c r="F72" s="68"/>
      <c r="G72" s="68"/>
      <c r="H72" s="69"/>
      <c r="I72" s="69"/>
      <c r="J72" s="69"/>
      <c r="K72" s="69"/>
      <c r="L72" s="69"/>
    </row>
    <row r="73" spans="1:12" ht="24" customHeight="1" x14ac:dyDescent="0.25">
      <c r="A73" s="66" t="s">
        <v>195</v>
      </c>
      <c r="B73" s="67"/>
      <c r="C73" s="28">
        <v>1</v>
      </c>
      <c r="D73" s="28">
        <v>450</v>
      </c>
      <c r="E73" s="68">
        <f t="shared" si="13"/>
        <v>450</v>
      </c>
      <c r="F73" s="68"/>
      <c r="G73" s="68"/>
      <c r="H73" s="69"/>
      <c r="I73" s="69"/>
      <c r="J73" s="69"/>
      <c r="K73" s="69"/>
      <c r="L73" s="69"/>
    </row>
    <row r="74" spans="1:12" ht="24" customHeight="1" x14ac:dyDescent="0.25">
      <c r="A74" s="66" t="s">
        <v>198</v>
      </c>
      <c r="B74" s="67"/>
      <c r="C74" s="28">
        <v>4</v>
      </c>
      <c r="D74" s="28">
        <v>400</v>
      </c>
      <c r="E74" s="68">
        <f t="shared" si="13"/>
        <v>1600</v>
      </c>
      <c r="F74" s="68"/>
      <c r="G74" s="68"/>
      <c r="H74" s="69"/>
      <c r="I74" s="69"/>
      <c r="J74" s="69"/>
      <c r="K74" s="69"/>
      <c r="L74" s="69"/>
    </row>
    <row r="75" spans="1:12" ht="24" customHeight="1" x14ac:dyDescent="0.25">
      <c r="A75" s="66" t="s">
        <v>239</v>
      </c>
      <c r="B75" s="67"/>
      <c r="C75" s="28">
        <v>1</v>
      </c>
      <c r="D75" s="28">
        <v>9500</v>
      </c>
      <c r="E75" s="68">
        <f t="shared" ref="E75" si="14">C75*D75</f>
        <v>9500</v>
      </c>
      <c r="F75" s="68"/>
      <c r="G75" s="68"/>
      <c r="H75" s="69"/>
      <c r="I75" s="69"/>
      <c r="J75" s="69"/>
      <c r="K75" s="69"/>
      <c r="L75" s="69"/>
    </row>
    <row r="76" spans="1:12" x14ac:dyDescent="0.25">
      <c r="A76" s="63" t="s">
        <v>107</v>
      </c>
      <c r="B76" s="64"/>
      <c r="C76" s="29"/>
      <c r="D76" s="29"/>
      <c r="E76" s="65">
        <f>SUM(E77:G128)</f>
        <v>145099</v>
      </c>
      <c r="F76" s="65"/>
      <c r="G76" s="65"/>
      <c r="H76" s="65"/>
      <c r="I76" s="65"/>
      <c r="J76" s="65"/>
      <c r="K76" s="65"/>
      <c r="L76" s="65"/>
    </row>
    <row r="77" spans="1:12" ht="24" customHeight="1" x14ac:dyDescent="0.25">
      <c r="A77" s="66" t="s">
        <v>184</v>
      </c>
      <c r="B77" s="67"/>
      <c r="C77" s="28">
        <v>2</v>
      </c>
      <c r="D77" s="28">
        <v>915</v>
      </c>
      <c r="E77" s="68">
        <f t="shared" ref="E77" si="15">C77*D77</f>
        <v>1830</v>
      </c>
      <c r="F77" s="68"/>
      <c r="G77" s="68"/>
      <c r="H77" s="69"/>
      <c r="I77" s="69"/>
      <c r="J77" s="69"/>
      <c r="K77" s="69"/>
      <c r="L77" s="69"/>
    </row>
    <row r="78" spans="1:12" ht="17.100000000000001" customHeight="1" x14ac:dyDescent="0.25">
      <c r="A78" s="66" t="s">
        <v>185</v>
      </c>
      <c r="B78" s="67"/>
      <c r="C78" s="28">
        <v>100</v>
      </c>
      <c r="D78" s="28">
        <v>2.4</v>
      </c>
      <c r="E78" s="70">
        <f>C78*D78</f>
        <v>240</v>
      </c>
      <c r="F78" s="71"/>
      <c r="G78" s="72"/>
      <c r="H78" s="69"/>
      <c r="I78" s="69"/>
      <c r="J78" s="69"/>
      <c r="K78" s="69"/>
      <c r="L78" s="69"/>
    </row>
    <row r="79" spans="1:12" ht="24" customHeight="1" x14ac:dyDescent="0.25">
      <c r="A79" s="66" t="s">
        <v>186</v>
      </c>
      <c r="B79" s="67"/>
      <c r="C79" s="28">
        <v>1000</v>
      </c>
      <c r="D79" s="28">
        <v>9.4</v>
      </c>
      <c r="E79" s="68">
        <f t="shared" ref="E79" si="16">C79*D79</f>
        <v>9400</v>
      </c>
      <c r="F79" s="68"/>
      <c r="G79" s="68"/>
      <c r="H79" s="69"/>
      <c r="I79" s="69"/>
      <c r="J79" s="69"/>
      <c r="K79" s="69"/>
      <c r="L79" s="69"/>
    </row>
    <row r="80" spans="1:12" ht="17.100000000000001" customHeight="1" x14ac:dyDescent="0.25">
      <c r="A80" s="66" t="s">
        <v>187</v>
      </c>
      <c r="B80" s="67"/>
      <c r="C80" s="28">
        <v>200</v>
      </c>
      <c r="D80" s="28">
        <v>1.6</v>
      </c>
      <c r="E80" s="70">
        <f>C80*D80</f>
        <v>320</v>
      </c>
      <c r="F80" s="71"/>
      <c r="G80" s="72"/>
      <c r="H80" s="69"/>
      <c r="I80" s="69"/>
      <c r="J80" s="69"/>
      <c r="K80" s="69"/>
      <c r="L80" s="69"/>
    </row>
    <row r="81" spans="1:12" ht="24" customHeight="1" x14ac:dyDescent="0.25">
      <c r="A81" s="66" t="s">
        <v>188</v>
      </c>
      <c r="B81" s="67"/>
      <c r="C81" s="28">
        <v>200</v>
      </c>
      <c r="D81" s="28">
        <v>2.6</v>
      </c>
      <c r="E81" s="68">
        <f t="shared" ref="E81" si="17">C81*D81</f>
        <v>520</v>
      </c>
      <c r="F81" s="68"/>
      <c r="G81" s="68"/>
      <c r="H81" s="69"/>
      <c r="I81" s="69"/>
      <c r="J81" s="69"/>
      <c r="K81" s="69"/>
      <c r="L81" s="69"/>
    </row>
    <row r="82" spans="1:12" ht="17.100000000000001" customHeight="1" x14ac:dyDescent="0.25">
      <c r="A82" s="66" t="s">
        <v>189</v>
      </c>
      <c r="B82" s="67"/>
      <c r="C82" s="28">
        <v>1000</v>
      </c>
      <c r="D82" s="28">
        <v>0.27</v>
      </c>
      <c r="E82" s="70">
        <f>C82*D82</f>
        <v>270</v>
      </c>
      <c r="F82" s="71"/>
      <c r="G82" s="72"/>
      <c r="H82" s="69"/>
      <c r="I82" s="69"/>
      <c r="J82" s="69"/>
      <c r="K82" s="69"/>
      <c r="L82" s="69"/>
    </row>
    <row r="83" spans="1:12" ht="24" customHeight="1" x14ac:dyDescent="0.25">
      <c r="A83" s="66" t="s">
        <v>190</v>
      </c>
      <c r="B83" s="67"/>
      <c r="C83" s="28">
        <v>900</v>
      </c>
      <c r="D83" s="28">
        <v>0.61</v>
      </c>
      <c r="E83" s="68">
        <f t="shared" ref="E83" si="18">C83*D83</f>
        <v>549</v>
      </c>
      <c r="F83" s="68"/>
      <c r="G83" s="68"/>
      <c r="H83" s="69"/>
      <c r="I83" s="69"/>
      <c r="J83" s="69"/>
      <c r="K83" s="69"/>
      <c r="L83" s="69"/>
    </row>
    <row r="84" spans="1:12" ht="17.100000000000001" customHeight="1" x14ac:dyDescent="0.25">
      <c r="A84" s="66" t="s">
        <v>191</v>
      </c>
      <c r="B84" s="67"/>
      <c r="C84" s="28">
        <v>100</v>
      </c>
      <c r="D84" s="28">
        <v>5.2</v>
      </c>
      <c r="E84" s="70">
        <f>C84*D84</f>
        <v>520</v>
      </c>
      <c r="F84" s="71"/>
      <c r="G84" s="72"/>
      <c r="H84" s="69"/>
      <c r="I84" s="69"/>
      <c r="J84" s="69"/>
      <c r="K84" s="69"/>
      <c r="L84" s="69"/>
    </row>
    <row r="85" spans="1:12" ht="24" customHeight="1" x14ac:dyDescent="0.25">
      <c r="A85" s="66" t="s">
        <v>192</v>
      </c>
      <c r="B85" s="67"/>
      <c r="C85" s="28">
        <v>200</v>
      </c>
      <c r="D85" s="28">
        <v>2.5</v>
      </c>
      <c r="E85" s="68">
        <f t="shared" ref="E85" si="19">C85*D85</f>
        <v>500</v>
      </c>
      <c r="F85" s="68"/>
      <c r="G85" s="68"/>
      <c r="H85" s="69"/>
      <c r="I85" s="69"/>
      <c r="J85" s="69"/>
      <c r="K85" s="69"/>
      <c r="L85" s="69"/>
    </row>
    <row r="86" spans="1:12" ht="17.100000000000001" customHeight="1" x14ac:dyDescent="0.25">
      <c r="A86" s="66" t="s">
        <v>193</v>
      </c>
      <c r="B86" s="67"/>
      <c r="C86" s="28">
        <v>4</v>
      </c>
      <c r="D86" s="28">
        <v>750</v>
      </c>
      <c r="E86" s="70">
        <f>C86*D86</f>
        <v>3000</v>
      </c>
      <c r="F86" s="71"/>
      <c r="G86" s="72"/>
      <c r="H86" s="69"/>
      <c r="I86" s="69"/>
      <c r="J86" s="69"/>
      <c r="K86" s="69"/>
      <c r="L86" s="69"/>
    </row>
    <row r="87" spans="1:12" ht="24" customHeight="1" x14ac:dyDescent="0.25">
      <c r="A87" s="66" t="s">
        <v>194</v>
      </c>
      <c r="B87" s="67"/>
      <c r="C87" s="28">
        <v>100</v>
      </c>
      <c r="D87" s="28">
        <v>3</v>
      </c>
      <c r="E87" s="68">
        <f t="shared" ref="E87" si="20">C87*D87</f>
        <v>300</v>
      </c>
      <c r="F87" s="68"/>
      <c r="G87" s="68"/>
      <c r="H87" s="69"/>
      <c r="I87" s="69"/>
      <c r="J87" s="69"/>
      <c r="K87" s="69"/>
      <c r="L87" s="69"/>
    </row>
    <row r="88" spans="1:12" ht="17.100000000000001" customHeight="1" x14ac:dyDescent="0.25">
      <c r="A88" s="66" t="s">
        <v>196</v>
      </c>
      <c r="B88" s="67"/>
      <c r="C88" s="28">
        <v>100</v>
      </c>
      <c r="D88" s="28">
        <v>5</v>
      </c>
      <c r="E88" s="70">
        <f>C88*D88</f>
        <v>500</v>
      </c>
      <c r="F88" s="71"/>
      <c r="G88" s="72"/>
      <c r="H88" s="69"/>
      <c r="I88" s="69"/>
      <c r="J88" s="69"/>
      <c r="K88" s="69"/>
      <c r="L88" s="69"/>
    </row>
    <row r="89" spans="1:12" ht="24" customHeight="1" x14ac:dyDescent="0.25">
      <c r="A89" s="66" t="s">
        <v>197</v>
      </c>
      <c r="B89" s="67"/>
      <c r="C89" s="28">
        <v>1</v>
      </c>
      <c r="D89" s="28">
        <v>2000</v>
      </c>
      <c r="E89" s="68">
        <f t="shared" ref="E89" si="21">C89*D89</f>
        <v>2000</v>
      </c>
      <c r="F89" s="68"/>
      <c r="G89" s="68"/>
      <c r="H89" s="69"/>
      <c r="I89" s="69"/>
      <c r="J89" s="69"/>
      <c r="K89" s="69"/>
      <c r="L89" s="69"/>
    </row>
    <row r="90" spans="1:12" ht="17.100000000000001" customHeight="1" x14ac:dyDescent="0.25">
      <c r="A90" s="66" t="s">
        <v>199</v>
      </c>
      <c r="B90" s="67"/>
      <c r="C90" s="28">
        <v>2</v>
      </c>
      <c r="D90" s="28">
        <v>700</v>
      </c>
      <c r="E90" s="70">
        <f>C90*D90</f>
        <v>1400</v>
      </c>
      <c r="F90" s="71"/>
      <c r="G90" s="72"/>
      <c r="H90" s="69"/>
      <c r="I90" s="69"/>
      <c r="J90" s="69"/>
      <c r="K90" s="69"/>
      <c r="L90" s="69"/>
    </row>
    <row r="91" spans="1:12" ht="24" customHeight="1" x14ac:dyDescent="0.25">
      <c r="A91" s="66" t="s">
        <v>200</v>
      </c>
      <c r="B91" s="67"/>
      <c r="C91" s="28">
        <v>2</v>
      </c>
      <c r="D91" s="28">
        <v>400</v>
      </c>
      <c r="E91" s="68">
        <f t="shared" ref="E91" si="22">C91*D91</f>
        <v>800</v>
      </c>
      <c r="F91" s="68"/>
      <c r="G91" s="68"/>
      <c r="H91" s="69"/>
      <c r="I91" s="69"/>
      <c r="J91" s="69"/>
      <c r="K91" s="69"/>
      <c r="L91" s="69"/>
    </row>
    <row r="92" spans="1:12" ht="17.100000000000001" customHeight="1" x14ac:dyDescent="0.25">
      <c r="A92" s="66" t="s">
        <v>201</v>
      </c>
      <c r="B92" s="67"/>
      <c r="C92" s="28">
        <v>2</v>
      </c>
      <c r="D92" s="28">
        <v>400</v>
      </c>
      <c r="E92" s="70">
        <f>C92*D92</f>
        <v>800</v>
      </c>
      <c r="F92" s="71"/>
      <c r="G92" s="72"/>
      <c r="H92" s="69"/>
      <c r="I92" s="69"/>
      <c r="J92" s="69"/>
      <c r="K92" s="69"/>
      <c r="L92" s="69"/>
    </row>
    <row r="93" spans="1:12" ht="24" customHeight="1" x14ac:dyDescent="0.25">
      <c r="A93" s="66" t="s">
        <v>202</v>
      </c>
      <c r="B93" s="67"/>
      <c r="C93" s="28">
        <v>2</v>
      </c>
      <c r="D93" s="28">
        <v>500</v>
      </c>
      <c r="E93" s="68">
        <f t="shared" ref="E93" si="23">C93*D93</f>
        <v>1000</v>
      </c>
      <c r="F93" s="68"/>
      <c r="G93" s="68"/>
      <c r="H93" s="69"/>
      <c r="I93" s="69"/>
      <c r="J93" s="69"/>
      <c r="K93" s="69"/>
      <c r="L93" s="69"/>
    </row>
    <row r="94" spans="1:12" ht="17.100000000000001" customHeight="1" x14ac:dyDescent="0.25">
      <c r="A94" s="66" t="s">
        <v>203</v>
      </c>
      <c r="B94" s="67"/>
      <c r="C94" s="28">
        <v>2</v>
      </c>
      <c r="D94" s="28">
        <v>400</v>
      </c>
      <c r="E94" s="70">
        <f>C94*D94</f>
        <v>800</v>
      </c>
      <c r="F94" s="71"/>
      <c r="G94" s="72"/>
      <c r="H94" s="69"/>
      <c r="I94" s="69"/>
      <c r="J94" s="69"/>
      <c r="K94" s="69"/>
      <c r="L94" s="69"/>
    </row>
    <row r="95" spans="1:12" ht="24" customHeight="1" x14ac:dyDescent="0.25">
      <c r="A95" s="66" t="s">
        <v>204</v>
      </c>
      <c r="B95" s="67"/>
      <c r="C95" s="28">
        <v>2</v>
      </c>
      <c r="D95" s="28">
        <v>400</v>
      </c>
      <c r="E95" s="68">
        <f t="shared" ref="E95" si="24">C95*D95</f>
        <v>800</v>
      </c>
      <c r="F95" s="68"/>
      <c r="G95" s="68"/>
      <c r="H95" s="69"/>
      <c r="I95" s="69"/>
      <c r="J95" s="69"/>
      <c r="K95" s="69"/>
      <c r="L95" s="69"/>
    </row>
    <row r="96" spans="1:12" ht="17.100000000000001" customHeight="1" x14ac:dyDescent="0.25">
      <c r="A96" s="66" t="s">
        <v>205</v>
      </c>
      <c r="B96" s="67"/>
      <c r="C96" s="28">
        <v>5</v>
      </c>
      <c r="D96" s="28">
        <v>1000</v>
      </c>
      <c r="E96" s="70">
        <f>C96*D96</f>
        <v>5000</v>
      </c>
      <c r="F96" s="71"/>
      <c r="G96" s="72"/>
      <c r="H96" s="69"/>
      <c r="I96" s="69"/>
      <c r="J96" s="69"/>
      <c r="K96" s="69"/>
      <c r="L96" s="69"/>
    </row>
    <row r="97" spans="1:12" ht="24" customHeight="1" x14ac:dyDescent="0.25">
      <c r="A97" s="66" t="s">
        <v>206</v>
      </c>
      <c r="B97" s="67"/>
      <c r="C97" s="28">
        <v>15</v>
      </c>
      <c r="D97" s="28">
        <v>1000</v>
      </c>
      <c r="E97" s="68">
        <f t="shared" ref="E97" si="25">C97*D97</f>
        <v>15000</v>
      </c>
      <c r="F97" s="68"/>
      <c r="G97" s="68"/>
      <c r="H97" s="69"/>
      <c r="I97" s="69"/>
      <c r="J97" s="69"/>
      <c r="K97" s="69"/>
      <c r="L97" s="69"/>
    </row>
    <row r="98" spans="1:12" ht="17.100000000000001" customHeight="1" x14ac:dyDescent="0.25">
      <c r="A98" s="66" t="s">
        <v>207</v>
      </c>
      <c r="B98" s="67"/>
      <c r="C98" s="28">
        <v>5</v>
      </c>
      <c r="D98" s="28">
        <v>50</v>
      </c>
      <c r="E98" s="70">
        <f>C98*D98</f>
        <v>250</v>
      </c>
      <c r="F98" s="71"/>
      <c r="G98" s="72"/>
      <c r="H98" s="69"/>
      <c r="I98" s="69"/>
      <c r="J98" s="69"/>
      <c r="K98" s="69"/>
      <c r="L98" s="69"/>
    </row>
    <row r="99" spans="1:12" ht="24" customHeight="1" x14ac:dyDescent="0.25">
      <c r="A99" s="66" t="s">
        <v>208</v>
      </c>
      <c r="B99" s="67"/>
      <c r="C99" s="28">
        <v>5</v>
      </c>
      <c r="D99" s="28">
        <v>50</v>
      </c>
      <c r="E99" s="68">
        <f t="shared" ref="E99" si="26">C99*D99</f>
        <v>250</v>
      </c>
      <c r="F99" s="68"/>
      <c r="G99" s="68"/>
      <c r="H99" s="69"/>
      <c r="I99" s="69"/>
      <c r="J99" s="69"/>
      <c r="K99" s="69"/>
      <c r="L99" s="69"/>
    </row>
    <row r="100" spans="1:12" ht="17.100000000000001" customHeight="1" x14ac:dyDescent="0.25">
      <c r="A100" s="66" t="s">
        <v>209</v>
      </c>
      <c r="B100" s="67"/>
      <c r="C100" s="28">
        <v>1</v>
      </c>
      <c r="D100" s="28">
        <v>1000</v>
      </c>
      <c r="E100" s="70">
        <f>C100*D100</f>
        <v>1000</v>
      </c>
      <c r="F100" s="71"/>
      <c r="G100" s="72"/>
      <c r="H100" s="69"/>
      <c r="I100" s="69"/>
      <c r="J100" s="69"/>
      <c r="K100" s="69"/>
      <c r="L100" s="69"/>
    </row>
    <row r="101" spans="1:12" ht="24" customHeight="1" x14ac:dyDescent="0.25">
      <c r="A101" s="66" t="s">
        <v>210</v>
      </c>
      <c r="B101" s="67"/>
      <c r="C101" s="28">
        <v>50</v>
      </c>
      <c r="D101" s="28">
        <v>700</v>
      </c>
      <c r="E101" s="68">
        <f t="shared" ref="E101" si="27">C101*D101</f>
        <v>35000</v>
      </c>
      <c r="F101" s="68"/>
      <c r="G101" s="68"/>
      <c r="H101" s="69"/>
      <c r="I101" s="69"/>
      <c r="J101" s="69"/>
      <c r="K101" s="69"/>
      <c r="L101" s="69"/>
    </row>
    <row r="102" spans="1:12" ht="17.100000000000001" customHeight="1" x14ac:dyDescent="0.25">
      <c r="A102" s="66" t="s">
        <v>211</v>
      </c>
      <c r="B102" s="67"/>
      <c r="C102" s="28">
        <v>4</v>
      </c>
      <c r="D102" s="28">
        <v>3500</v>
      </c>
      <c r="E102" s="70">
        <f>C102*D102</f>
        <v>14000</v>
      </c>
      <c r="F102" s="71"/>
      <c r="G102" s="72"/>
      <c r="H102" s="69"/>
      <c r="I102" s="69"/>
      <c r="J102" s="69"/>
      <c r="K102" s="69"/>
      <c r="L102" s="69"/>
    </row>
    <row r="103" spans="1:12" ht="24" customHeight="1" x14ac:dyDescent="0.25">
      <c r="A103" s="66" t="s">
        <v>212</v>
      </c>
      <c r="B103" s="67"/>
      <c r="C103" s="28">
        <v>25</v>
      </c>
      <c r="D103" s="28">
        <v>400</v>
      </c>
      <c r="E103" s="68">
        <f t="shared" ref="E103" si="28">C103*D103</f>
        <v>10000</v>
      </c>
      <c r="F103" s="68"/>
      <c r="G103" s="68"/>
      <c r="H103" s="69"/>
      <c r="I103" s="69"/>
      <c r="J103" s="69"/>
      <c r="K103" s="69"/>
      <c r="L103" s="69"/>
    </row>
    <row r="104" spans="1:12" ht="17.100000000000001" customHeight="1" x14ac:dyDescent="0.25">
      <c r="A104" s="66" t="s">
        <v>213</v>
      </c>
      <c r="B104" s="67"/>
      <c r="C104" s="28">
        <v>1</v>
      </c>
      <c r="D104" s="28">
        <v>1300</v>
      </c>
      <c r="E104" s="70">
        <f>C104*D104</f>
        <v>1300</v>
      </c>
      <c r="F104" s="71"/>
      <c r="G104" s="72"/>
      <c r="H104" s="69"/>
      <c r="I104" s="69"/>
      <c r="J104" s="69"/>
      <c r="K104" s="69"/>
      <c r="L104" s="69"/>
    </row>
    <row r="105" spans="1:12" ht="24" customHeight="1" x14ac:dyDescent="0.25">
      <c r="A105" s="66" t="s">
        <v>214</v>
      </c>
      <c r="B105" s="67"/>
      <c r="C105" s="28">
        <v>1</v>
      </c>
      <c r="D105" s="28">
        <v>3100</v>
      </c>
      <c r="E105" s="68">
        <f t="shared" ref="E105" si="29">C105*D105</f>
        <v>3100</v>
      </c>
      <c r="F105" s="68"/>
      <c r="G105" s="68"/>
      <c r="H105" s="69"/>
      <c r="I105" s="69"/>
      <c r="J105" s="69"/>
      <c r="K105" s="69"/>
      <c r="L105" s="69"/>
    </row>
    <row r="106" spans="1:12" ht="17.100000000000001" customHeight="1" x14ac:dyDescent="0.25">
      <c r="A106" s="66" t="s">
        <v>215</v>
      </c>
      <c r="B106" s="67"/>
      <c r="C106" s="28">
        <v>1</v>
      </c>
      <c r="D106" s="28">
        <v>3400</v>
      </c>
      <c r="E106" s="70">
        <f>C106*D106</f>
        <v>3400</v>
      </c>
      <c r="F106" s="71"/>
      <c r="G106" s="72"/>
      <c r="H106" s="69"/>
      <c r="I106" s="69"/>
      <c r="J106" s="69"/>
      <c r="K106" s="69"/>
      <c r="L106" s="69"/>
    </row>
    <row r="107" spans="1:12" ht="24" customHeight="1" x14ac:dyDescent="0.25">
      <c r="A107" s="66" t="s">
        <v>216</v>
      </c>
      <c r="B107" s="67"/>
      <c r="C107" s="28">
        <v>1</v>
      </c>
      <c r="D107" s="28">
        <v>2000</v>
      </c>
      <c r="E107" s="68">
        <f t="shared" ref="E107" si="30">C107*D107</f>
        <v>2000</v>
      </c>
      <c r="F107" s="68"/>
      <c r="G107" s="68"/>
      <c r="H107" s="69"/>
      <c r="I107" s="69"/>
      <c r="J107" s="69"/>
      <c r="K107" s="69"/>
      <c r="L107" s="69"/>
    </row>
    <row r="108" spans="1:12" ht="17.100000000000001" customHeight="1" x14ac:dyDescent="0.25">
      <c r="A108" s="66" t="s">
        <v>217</v>
      </c>
      <c r="B108" s="67"/>
      <c r="C108" s="28">
        <v>200</v>
      </c>
      <c r="D108" s="28">
        <v>1.5</v>
      </c>
      <c r="E108" s="70">
        <f>C108*D108</f>
        <v>300</v>
      </c>
      <c r="F108" s="71"/>
      <c r="G108" s="72"/>
      <c r="H108" s="69"/>
      <c r="I108" s="69"/>
      <c r="J108" s="69"/>
      <c r="K108" s="69"/>
      <c r="L108" s="69"/>
    </row>
    <row r="109" spans="1:12" ht="24" customHeight="1" x14ac:dyDescent="0.25">
      <c r="A109" s="66" t="s">
        <v>218</v>
      </c>
      <c r="B109" s="67"/>
      <c r="C109" s="28">
        <v>100</v>
      </c>
      <c r="D109" s="28">
        <v>9</v>
      </c>
      <c r="E109" s="68">
        <f t="shared" ref="E109" si="31">C109*D109</f>
        <v>900</v>
      </c>
      <c r="F109" s="68"/>
      <c r="G109" s="68"/>
      <c r="H109" s="69"/>
      <c r="I109" s="69"/>
      <c r="J109" s="69"/>
      <c r="K109" s="69"/>
      <c r="L109" s="69"/>
    </row>
    <row r="110" spans="1:12" ht="17.100000000000001" customHeight="1" x14ac:dyDescent="0.25">
      <c r="A110" s="66" t="s">
        <v>219</v>
      </c>
      <c r="B110" s="67"/>
      <c r="C110" s="28">
        <v>4</v>
      </c>
      <c r="D110" s="28">
        <v>500</v>
      </c>
      <c r="E110" s="70">
        <f>C110*D110</f>
        <v>2000</v>
      </c>
      <c r="F110" s="71"/>
      <c r="G110" s="72"/>
      <c r="H110" s="69"/>
      <c r="I110" s="69"/>
      <c r="J110" s="69"/>
      <c r="K110" s="69"/>
      <c r="L110" s="69"/>
    </row>
    <row r="111" spans="1:12" ht="24" customHeight="1" x14ac:dyDescent="0.25">
      <c r="A111" s="66" t="s">
        <v>220</v>
      </c>
      <c r="B111" s="67"/>
      <c r="C111" s="28">
        <v>2</v>
      </c>
      <c r="D111" s="28">
        <v>1500</v>
      </c>
      <c r="E111" s="68">
        <f t="shared" ref="E111" si="32">C111*D111</f>
        <v>3000</v>
      </c>
      <c r="F111" s="68"/>
      <c r="G111" s="68"/>
      <c r="H111" s="69"/>
      <c r="I111" s="69"/>
      <c r="J111" s="69"/>
      <c r="K111" s="69"/>
      <c r="L111" s="69"/>
    </row>
    <row r="112" spans="1:12" ht="17.100000000000001" customHeight="1" x14ac:dyDescent="0.25">
      <c r="A112" s="66" t="s">
        <v>221</v>
      </c>
      <c r="B112" s="67"/>
      <c r="C112" s="28">
        <v>4</v>
      </c>
      <c r="D112" s="28">
        <v>400</v>
      </c>
      <c r="E112" s="70">
        <f>C112*D112</f>
        <v>1600</v>
      </c>
      <c r="F112" s="71"/>
      <c r="G112" s="72"/>
      <c r="H112" s="69"/>
      <c r="I112" s="69"/>
      <c r="J112" s="69"/>
      <c r="K112" s="69"/>
      <c r="L112" s="69"/>
    </row>
    <row r="113" spans="1:12" ht="24" customHeight="1" x14ac:dyDescent="0.25">
      <c r="A113" s="66" t="s">
        <v>222</v>
      </c>
      <c r="B113" s="67"/>
      <c r="C113" s="28">
        <v>2</v>
      </c>
      <c r="D113" s="28">
        <v>450</v>
      </c>
      <c r="E113" s="68">
        <f t="shared" ref="E113" si="33">C113*D113</f>
        <v>900</v>
      </c>
      <c r="F113" s="68"/>
      <c r="G113" s="68"/>
      <c r="H113" s="69"/>
      <c r="I113" s="69"/>
      <c r="J113" s="69"/>
      <c r="K113" s="69"/>
      <c r="L113" s="69"/>
    </row>
    <row r="114" spans="1:12" ht="17.100000000000001" customHeight="1" x14ac:dyDescent="0.25">
      <c r="A114" s="66" t="s">
        <v>223</v>
      </c>
      <c r="B114" s="67"/>
      <c r="C114" s="28">
        <v>2</v>
      </c>
      <c r="D114" s="28">
        <v>900</v>
      </c>
      <c r="E114" s="70">
        <f>C114*D114</f>
        <v>1800</v>
      </c>
      <c r="F114" s="71"/>
      <c r="G114" s="72"/>
      <c r="H114" s="69"/>
      <c r="I114" s="69"/>
      <c r="J114" s="69"/>
      <c r="K114" s="69"/>
      <c r="L114" s="69"/>
    </row>
    <row r="115" spans="1:12" ht="24" customHeight="1" x14ac:dyDescent="0.25">
      <c r="A115" s="66" t="s">
        <v>224</v>
      </c>
      <c r="B115" s="67"/>
      <c r="C115" s="28">
        <v>2</v>
      </c>
      <c r="D115" s="28">
        <v>500</v>
      </c>
      <c r="E115" s="68">
        <f t="shared" ref="E115" si="34">C115*D115</f>
        <v>1000</v>
      </c>
      <c r="F115" s="68"/>
      <c r="G115" s="68"/>
      <c r="H115" s="69"/>
      <c r="I115" s="69"/>
      <c r="J115" s="69"/>
      <c r="K115" s="69"/>
      <c r="L115" s="69"/>
    </row>
    <row r="116" spans="1:12" ht="17.100000000000001" customHeight="1" x14ac:dyDescent="0.25">
      <c r="A116" s="66" t="s">
        <v>225</v>
      </c>
      <c r="B116" s="67"/>
      <c r="C116" s="28">
        <v>2</v>
      </c>
      <c r="D116" s="28">
        <v>500</v>
      </c>
      <c r="E116" s="70">
        <f>C116*D116</f>
        <v>1000</v>
      </c>
      <c r="F116" s="71"/>
      <c r="G116" s="72"/>
      <c r="H116" s="69"/>
      <c r="I116" s="69"/>
      <c r="J116" s="69"/>
      <c r="K116" s="69"/>
      <c r="L116" s="69"/>
    </row>
    <row r="117" spans="1:12" ht="24" customHeight="1" x14ac:dyDescent="0.25">
      <c r="A117" s="66" t="s">
        <v>201</v>
      </c>
      <c r="B117" s="67"/>
      <c r="C117" s="28">
        <v>2</v>
      </c>
      <c r="D117" s="28">
        <v>250</v>
      </c>
      <c r="E117" s="68">
        <f t="shared" ref="E117" si="35">C117*D117</f>
        <v>500</v>
      </c>
      <c r="F117" s="68"/>
      <c r="G117" s="68"/>
      <c r="H117" s="69"/>
      <c r="I117" s="69"/>
      <c r="J117" s="69"/>
      <c r="K117" s="69"/>
      <c r="L117" s="69"/>
    </row>
    <row r="118" spans="1:12" ht="17.100000000000001" customHeight="1" x14ac:dyDescent="0.25">
      <c r="A118" s="66" t="s">
        <v>226</v>
      </c>
      <c r="B118" s="67"/>
      <c r="C118" s="28">
        <v>1</v>
      </c>
      <c r="D118" s="28">
        <v>500</v>
      </c>
      <c r="E118" s="70">
        <f>C118*D118</f>
        <v>500</v>
      </c>
      <c r="F118" s="71"/>
      <c r="G118" s="72"/>
      <c r="H118" s="69"/>
      <c r="I118" s="69"/>
      <c r="J118" s="69"/>
      <c r="K118" s="69"/>
      <c r="L118" s="69"/>
    </row>
    <row r="119" spans="1:12" ht="24" customHeight="1" x14ac:dyDescent="0.25">
      <c r="A119" s="66" t="s">
        <v>227</v>
      </c>
      <c r="B119" s="67"/>
      <c r="C119" s="28">
        <v>1</v>
      </c>
      <c r="D119" s="28">
        <v>550</v>
      </c>
      <c r="E119" s="68">
        <f t="shared" ref="E119" si="36">C119*D119</f>
        <v>550</v>
      </c>
      <c r="F119" s="68"/>
      <c r="G119" s="68"/>
      <c r="H119" s="69"/>
      <c r="I119" s="69"/>
      <c r="J119" s="69"/>
      <c r="K119" s="69"/>
      <c r="L119" s="69"/>
    </row>
    <row r="120" spans="1:12" ht="17.100000000000001" customHeight="1" x14ac:dyDescent="0.25">
      <c r="A120" s="66" t="s">
        <v>228</v>
      </c>
      <c r="B120" s="67"/>
      <c r="C120" s="28">
        <v>1</v>
      </c>
      <c r="D120" s="28">
        <v>300</v>
      </c>
      <c r="E120" s="70">
        <f>C120*D120</f>
        <v>300</v>
      </c>
      <c r="F120" s="71"/>
      <c r="G120" s="72"/>
      <c r="H120" s="69"/>
      <c r="I120" s="69"/>
      <c r="J120" s="69"/>
      <c r="K120" s="69"/>
      <c r="L120" s="69"/>
    </row>
    <row r="121" spans="1:12" ht="24" customHeight="1" x14ac:dyDescent="0.25">
      <c r="A121" s="66" t="s">
        <v>229</v>
      </c>
      <c r="B121" s="67"/>
      <c r="C121" s="28">
        <v>400</v>
      </c>
      <c r="D121" s="28">
        <v>0.5</v>
      </c>
      <c r="E121" s="68">
        <f t="shared" ref="E121" si="37">C121*D121</f>
        <v>200</v>
      </c>
      <c r="F121" s="68"/>
      <c r="G121" s="68"/>
      <c r="H121" s="69"/>
      <c r="I121" s="69"/>
      <c r="J121" s="69"/>
      <c r="K121" s="69"/>
      <c r="L121" s="69"/>
    </row>
    <row r="122" spans="1:12" ht="17.100000000000001" customHeight="1" x14ac:dyDescent="0.25">
      <c r="A122" s="66" t="s">
        <v>230</v>
      </c>
      <c r="B122" s="67"/>
      <c r="C122" s="28">
        <v>4</v>
      </c>
      <c r="D122" s="28">
        <v>250</v>
      </c>
      <c r="E122" s="70">
        <f>C122*D122</f>
        <v>1000</v>
      </c>
      <c r="F122" s="71"/>
      <c r="G122" s="72"/>
      <c r="H122" s="69"/>
      <c r="I122" s="69"/>
      <c r="J122" s="69"/>
      <c r="K122" s="69"/>
      <c r="L122" s="69"/>
    </row>
    <row r="123" spans="1:12" ht="18.75" customHeight="1" x14ac:dyDescent="0.25">
      <c r="A123" s="66" t="s">
        <v>231</v>
      </c>
      <c r="B123" s="67"/>
      <c r="C123" s="28">
        <v>2</v>
      </c>
      <c r="D123" s="28">
        <v>300</v>
      </c>
      <c r="E123" s="68">
        <f t="shared" ref="E123" si="38">C123*D123</f>
        <v>600</v>
      </c>
      <c r="F123" s="68"/>
      <c r="G123" s="68"/>
      <c r="H123" s="69"/>
      <c r="I123" s="69"/>
      <c r="J123" s="69"/>
      <c r="K123" s="69"/>
      <c r="L123" s="69"/>
    </row>
    <row r="124" spans="1:12" ht="17.100000000000001" customHeight="1" x14ac:dyDescent="0.25">
      <c r="A124" s="66" t="s">
        <v>232</v>
      </c>
      <c r="B124" s="67"/>
      <c r="C124" s="28">
        <v>2</v>
      </c>
      <c r="D124" s="28">
        <v>1000</v>
      </c>
      <c r="E124" s="70">
        <f>C124*D124</f>
        <v>2000</v>
      </c>
      <c r="F124" s="71"/>
      <c r="G124" s="72"/>
      <c r="H124" s="69"/>
      <c r="I124" s="69"/>
      <c r="J124" s="69"/>
      <c r="K124" s="69"/>
      <c r="L124" s="69"/>
    </row>
    <row r="125" spans="1:12" ht="24" customHeight="1" x14ac:dyDescent="0.25">
      <c r="A125" s="66" t="s">
        <v>215</v>
      </c>
      <c r="B125" s="67"/>
      <c r="C125" s="28">
        <v>1</v>
      </c>
      <c r="D125" s="28">
        <v>600</v>
      </c>
      <c r="E125" s="68">
        <f t="shared" ref="E125" si="39">C125*D125</f>
        <v>600</v>
      </c>
      <c r="F125" s="68"/>
      <c r="G125" s="68"/>
      <c r="H125" s="69"/>
      <c r="I125" s="69"/>
      <c r="J125" s="69"/>
      <c r="K125" s="69"/>
      <c r="L125" s="69"/>
    </row>
    <row r="126" spans="1:12" ht="17.100000000000001" customHeight="1" x14ac:dyDescent="0.25">
      <c r="A126" s="66" t="s">
        <v>233</v>
      </c>
      <c r="B126" s="67"/>
      <c r="C126" s="28">
        <v>2</v>
      </c>
      <c r="D126" s="28">
        <v>450</v>
      </c>
      <c r="E126" s="70">
        <f>C126*D126</f>
        <v>900</v>
      </c>
      <c r="F126" s="71"/>
      <c r="G126" s="72"/>
      <c r="H126" s="69"/>
      <c r="I126" s="69"/>
      <c r="J126" s="69"/>
      <c r="K126" s="69"/>
      <c r="L126" s="69"/>
    </row>
    <row r="127" spans="1:12" ht="24" customHeight="1" x14ac:dyDescent="0.25">
      <c r="A127" s="66" t="s">
        <v>234</v>
      </c>
      <c r="B127" s="67"/>
      <c r="C127" s="28">
        <v>2</v>
      </c>
      <c r="D127" s="28">
        <v>3300</v>
      </c>
      <c r="E127" s="68">
        <f t="shared" ref="E127" si="40">C127*D127</f>
        <v>6600</v>
      </c>
      <c r="F127" s="68"/>
      <c r="G127" s="68"/>
      <c r="H127" s="69"/>
      <c r="I127" s="69"/>
      <c r="J127" s="69"/>
      <c r="K127" s="69"/>
      <c r="L127" s="69"/>
    </row>
    <row r="128" spans="1:12" ht="17.100000000000001" customHeight="1" x14ac:dyDescent="0.25">
      <c r="A128" s="66" t="s">
        <v>235</v>
      </c>
      <c r="B128" s="67"/>
      <c r="C128" s="28">
        <v>4</v>
      </c>
      <c r="D128" s="28">
        <v>750</v>
      </c>
      <c r="E128" s="70">
        <f>C128*D128</f>
        <v>3000</v>
      </c>
      <c r="F128" s="71"/>
      <c r="G128" s="72"/>
      <c r="H128" s="69"/>
      <c r="I128" s="69"/>
      <c r="J128" s="69"/>
      <c r="K128" s="69"/>
      <c r="L128" s="69"/>
    </row>
    <row r="129" spans="1:12" x14ac:dyDescent="0.25">
      <c r="A129" s="92" t="s">
        <v>6</v>
      </c>
      <c r="B129" s="93"/>
      <c r="C129" s="29"/>
      <c r="D129" s="29"/>
      <c r="E129" s="65">
        <f>E76+E50+E49</f>
        <v>359959</v>
      </c>
      <c r="F129" s="65"/>
      <c r="G129" s="65"/>
      <c r="H129" s="92"/>
      <c r="I129" s="94"/>
      <c r="J129" s="94"/>
      <c r="K129" s="94"/>
      <c r="L129" s="93"/>
    </row>
    <row r="130" spans="1:12" ht="16.5" x14ac:dyDescent="0.25">
      <c r="A130" s="91" t="s">
        <v>90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1:12" ht="15.75" x14ac:dyDescent="0.25">
      <c r="D131" s="48"/>
    </row>
    <row r="132" spans="1:12" ht="15.75" x14ac:dyDescent="0.25">
      <c r="A132" t="s">
        <v>109</v>
      </c>
      <c r="D132" s="48"/>
    </row>
    <row r="133" spans="1:12" ht="41.25" customHeight="1" x14ac:dyDescent="0.25">
      <c r="A133" s="80" t="s">
        <v>12</v>
      </c>
      <c r="B133" s="82" t="s">
        <v>110</v>
      </c>
      <c r="C133" s="83"/>
      <c r="D133" s="83"/>
      <c r="E133" s="83"/>
      <c r="F133" s="84"/>
      <c r="G133" s="80" t="s">
        <v>111</v>
      </c>
      <c r="H133" s="81" t="s">
        <v>112</v>
      </c>
      <c r="I133" s="81"/>
      <c r="J133" s="81"/>
    </row>
    <row r="134" spans="1:12" x14ac:dyDescent="0.25">
      <c r="A134" s="80"/>
      <c r="B134" s="85"/>
      <c r="C134" s="86"/>
      <c r="D134" s="86"/>
      <c r="E134" s="86"/>
      <c r="F134" s="87"/>
      <c r="G134" s="80"/>
      <c r="H134" s="49" t="s">
        <v>113</v>
      </c>
      <c r="I134" s="45" t="s">
        <v>114</v>
      </c>
      <c r="J134" s="45" t="s">
        <v>115</v>
      </c>
    </row>
    <row r="135" spans="1:12" ht="45" customHeight="1" x14ac:dyDescent="0.25">
      <c r="A135" s="60" t="s">
        <v>180</v>
      </c>
      <c r="B135" s="88" t="s">
        <v>237</v>
      </c>
      <c r="C135" s="89"/>
      <c r="D135" s="89"/>
      <c r="E135" s="89"/>
      <c r="F135" s="90"/>
      <c r="G135" s="60">
        <v>1</v>
      </c>
      <c r="H135" s="56">
        <v>3000</v>
      </c>
      <c r="I135" s="60">
        <v>5000</v>
      </c>
      <c r="J135" s="60">
        <v>7000</v>
      </c>
    </row>
    <row r="136" spans="1:12" ht="45.75" customHeight="1" x14ac:dyDescent="0.25">
      <c r="A136" s="60" t="s">
        <v>173</v>
      </c>
      <c r="B136" s="88" t="s">
        <v>238</v>
      </c>
      <c r="C136" s="89"/>
      <c r="D136" s="89"/>
      <c r="E136" s="89"/>
      <c r="F136" s="90"/>
      <c r="G136" s="60">
        <v>1</v>
      </c>
      <c r="H136" s="56">
        <v>2000</v>
      </c>
      <c r="I136" s="60">
        <v>2712</v>
      </c>
      <c r="J136" s="60">
        <v>6000</v>
      </c>
    </row>
    <row r="137" spans="1:12" x14ac:dyDescent="0.25">
      <c r="A137" s="150" t="s">
        <v>6</v>
      </c>
      <c r="B137" s="151"/>
      <c r="C137" s="151"/>
      <c r="D137" s="151"/>
      <c r="E137" s="151"/>
      <c r="F137" s="152"/>
      <c r="G137" s="45">
        <f>SUM(G135:G136)</f>
        <v>2</v>
      </c>
      <c r="H137" s="45">
        <f>SUM(H135:H136)</f>
        <v>5000</v>
      </c>
      <c r="I137" s="45">
        <f>SUM(I135:I136)</f>
        <v>7712</v>
      </c>
      <c r="J137" s="45">
        <f>SUM(J135:J136)</f>
        <v>13000</v>
      </c>
    </row>
    <row r="138" spans="1:12" ht="15.75" x14ac:dyDescent="0.25">
      <c r="D138" s="48"/>
    </row>
    <row r="139" spans="1:12" ht="15.75" customHeight="1" x14ac:dyDescent="0.25">
      <c r="A139" s="121" t="s">
        <v>120</v>
      </c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</row>
    <row r="140" spans="1:12" ht="15.75" customHeight="1" x14ac:dyDescent="0.25">
      <c r="A140" s="148" t="s">
        <v>116</v>
      </c>
      <c r="B140" s="148"/>
      <c r="C140" s="148"/>
      <c r="D140" s="148"/>
      <c r="E140" s="148"/>
      <c r="F140" s="148"/>
    </row>
    <row r="141" spans="1:12" ht="62.25" customHeight="1" x14ac:dyDescent="0.25">
      <c r="A141" s="153" t="s">
        <v>149</v>
      </c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</row>
    <row r="142" spans="1:12" ht="15.75" customHeight="1" x14ac:dyDescent="0.25">
      <c r="A142" s="148" t="s">
        <v>117</v>
      </c>
      <c r="B142" s="148"/>
      <c r="C142" s="148"/>
      <c r="D142" s="148"/>
      <c r="E142" s="148"/>
      <c r="F142" s="148"/>
    </row>
    <row r="143" spans="1:12" ht="15.75" customHeight="1" x14ac:dyDescent="0.25">
      <c r="A143" s="73" t="s">
        <v>145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</row>
    <row r="144" spans="1:12" ht="15.75" customHeight="1" x14ac:dyDescent="0.25">
      <c r="A144" s="148" t="s">
        <v>118</v>
      </c>
      <c r="B144" s="148"/>
      <c r="C144" s="148"/>
      <c r="D144" s="148"/>
      <c r="E144" s="148"/>
      <c r="F144" s="148"/>
    </row>
    <row r="145" spans="1:16" ht="15.75" customHeight="1" x14ac:dyDescent="0.25">
      <c r="A145" s="73" t="s">
        <v>146</v>
      </c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</row>
    <row r="146" spans="1:16" ht="15.75" customHeight="1" x14ac:dyDescent="0.25">
      <c r="A146" s="148" t="s">
        <v>119</v>
      </c>
      <c r="B146" s="148"/>
      <c r="C146" s="148"/>
      <c r="D146" s="148"/>
      <c r="E146" s="148"/>
      <c r="F146" s="148"/>
    </row>
    <row r="147" spans="1:16" ht="83.25" customHeight="1" x14ac:dyDescent="0.25">
      <c r="A147" s="149" t="s">
        <v>150</v>
      </c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</row>
    <row r="148" spans="1:16" ht="18.75" x14ac:dyDescent="0.25">
      <c r="A148" s="121" t="s">
        <v>129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</row>
    <row r="149" spans="1:16" x14ac:dyDescent="0.25">
      <c r="A149" s="148" t="s">
        <v>121</v>
      </c>
      <c r="B149" s="148"/>
      <c r="C149" s="148"/>
      <c r="D149" s="148"/>
      <c r="E149" s="148"/>
      <c r="F149" s="148"/>
    </row>
    <row r="150" spans="1:16" x14ac:dyDescent="0.25">
      <c r="A150" s="73" t="s">
        <v>145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</row>
    <row r="151" spans="1:16" ht="18.75" customHeight="1" x14ac:dyDescent="0.25">
      <c r="A151" s="148" t="s">
        <v>123</v>
      </c>
      <c r="B151" s="148"/>
      <c r="C151" s="148"/>
      <c r="D151" s="148"/>
      <c r="E151" s="148"/>
      <c r="F151" s="148"/>
    </row>
    <row r="152" spans="1:16" ht="15" customHeight="1" x14ac:dyDescent="0.25">
      <c r="A152" s="73" t="s">
        <v>147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</row>
    <row r="153" spans="1:16" ht="18.75" customHeight="1" x14ac:dyDescent="0.25">
      <c r="A153" s="148" t="s">
        <v>122</v>
      </c>
      <c r="B153" s="148"/>
      <c r="C153" s="148"/>
      <c r="D153" s="148"/>
      <c r="E153" s="148"/>
      <c r="F153" s="148"/>
    </row>
    <row r="154" spans="1:16" ht="51.75" customHeight="1" x14ac:dyDescent="0.3">
      <c r="A154" s="130" t="s">
        <v>7</v>
      </c>
      <c r="B154" s="134"/>
      <c r="C154" s="131"/>
      <c r="D154" s="136" t="s">
        <v>46</v>
      </c>
      <c r="E154" s="138" t="s">
        <v>47</v>
      </c>
      <c r="F154" s="138" t="s">
        <v>8</v>
      </c>
      <c r="G154" s="130" t="s">
        <v>62</v>
      </c>
      <c r="H154" s="131"/>
      <c r="I154" s="130" t="s">
        <v>9</v>
      </c>
      <c r="J154" s="131"/>
      <c r="K154" s="102" t="s">
        <v>61</v>
      </c>
      <c r="L154" s="103"/>
      <c r="M154" s="2"/>
      <c r="N154" s="2"/>
      <c r="O154" s="2"/>
      <c r="P154" s="2"/>
    </row>
    <row r="155" spans="1:16" ht="17.25" x14ac:dyDescent="0.3">
      <c r="A155" s="132"/>
      <c r="B155" s="135"/>
      <c r="C155" s="133"/>
      <c r="D155" s="137"/>
      <c r="E155" s="139"/>
      <c r="F155" s="139"/>
      <c r="G155" s="132"/>
      <c r="H155" s="133"/>
      <c r="I155" s="132"/>
      <c r="J155" s="133"/>
      <c r="K155" s="104"/>
      <c r="L155" s="105"/>
      <c r="M155" s="2"/>
      <c r="N155" s="2"/>
      <c r="O155" s="2"/>
      <c r="P155" s="2"/>
    </row>
    <row r="156" spans="1:16" ht="17.25" x14ac:dyDescent="0.3">
      <c r="A156" s="70">
        <v>1</v>
      </c>
      <c r="B156" s="71"/>
      <c r="C156" s="72"/>
      <c r="D156" s="26">
        <v>2</v>
      </c>
      <c r="E156" s="28">
        <v>3</v>
      </c>
      <c r="F156" s="28">
        <v>4</v>
      </c>
      <c r="G156" s="70">
        <v>5</v>
      </c>
      <c r="H156" s="72"/>
      <c r="I156" s="70">
        <v>6</v>
      </c>
      <c r="J156" s="72"/>
      <c r="K156" s="98">
        <v>7</v>
      </c>
      <c r="L156" s="99"/>
      <c r="M156" s="2"/>
      <c r="N156" s="2"/>
      <c r="O156" s="2"/>
      <c r="P156" s="2"/>
    </row>
    <row r="157" spans="1:16" ht="17.25" x14ac:dyDescent="0.3">
      <c r="A157" s="66" t="s">
        <v>159</v>
      </c>
      <c r="B157" s="106"/>
      <c r="C157" s="67"/>
      <c r="D157" s="27" t="s">
        <v>91</v>
      </c>
      <c r="E157" s="28">
        <v>15</v>
      </c>
      <c r="F157" s="28">
        <v>2000</v>
      </c>
      <c r="G157" s="70">
        <f t="shared" ref="G157:G163" si="41">E157*F157</f>
        <v>30000</v>
      </c>
      <c r="H157" s="72"/>
      <c r="I157" s="70">
        <v>300</v>
      </c>
      <c r="J157" s="72"/>
      <c r="K157" s="100">
        <f t="shared" ref="K157:K163" si="42">E157*I157</f>
        <v>4500</v>
      </c>
      <c r="L157" s="101"/>
      <c r="M157" s="2"/>
      <c r="N157" s="2"/>
      <c r="O157" s="2"/>
      <c r="P157" s="2"/>
    </row>
    <row r="158" spans="1:16" ht="17.25" x14ac:dyDescent="0.3">
      <c r="A158" s="66" t="s">
        <v>160</v>
      </c>
      <c r="B158" s="106"/>
      <c r="C158" s="67"/>
      <c r="D158" s="27" t="s">
        <v>91</v>
      </c>
      <c r="E158" s="28">
        <v>15</v>
      </c>
      <c r="F158" s="28">
        <v>3500</v>
      </c>
      <c r="G158" s="70">
        <f t="shared" si="41"/>
        <v>52500</v>
      </c>
      <c r="H158" s="72"/>
      <c r="I158" s="70">
        <v>500</v>
      </c>
      <c r="J158" s="72"/>
      <c r="K158" s="100">
        <f t="shared" si="42"/>
        <v>7500</v>
      </c>
      <c r="L158" s="101"/>
      <c r="M158" s="2"/>
      <c r="N158" s="2"/>
      <c r="O158" s="2"/>
      <c r="P158" s="2"/>
    </row>
    <row r="159" spans="1:16" ht="17.25" x14ac:dyDescent="0.3">
      <c r="A159" s="66" t="s">
        <v>161</v>
      </c>
      <c r="B159" s="106"/>
      <c r="C159" s="67"/>
      <c r="D159" s="27" t="s">
        <v>91</v>
      </c>
      <c r="E159" s="28">
        <v>15</v>
      </c>
      <c r="F159" s="28">
        <v>1000</v>
      </c>
      <c r="G159" s="70">
        <f t="shared" si="41"/>
        <v>15000</v>
      </c>
      <c r="H159" s="72"/>
      <c r="I159" s="70">
        <v>200</v>
      </c>
      <c r="J159" s="72"/>
      <c r="K159" s="100">
        <f t="shared" si="42"/>
        <v>3000</v>
      </c>
      <c r="L159" s="101"/>
      <c r="M159" s="2"/>
      <c r="N159" s="2"/>
      <c r="O159" s="2"/>
      <c r="P159" s="2"/>
    </row>
    <row r="160" spans="1:16" ht="17.25" customHeight="1" x14ac:dyDescent="0.3">
      <c r="A160" s="66" t="s">
        <v>162</v>
      </c>
      <c r="B160" s="106"/>
      <c r="C160" s="67"/>
      <c r="D160" s="27" t="s">
        <v>91</v>
      </c>
      <c r="E160" s="28">
        <v>20</v>
      </c>
      <c r="F160" s="28">
        <v>1000</v>
      </c>
      <c r="G160" s="70">
        <f t="shared" si="41"/>
        <v>20000</v>
      </c>
      <c r="H160" s="72"/>
      <c r="I160" s="70">
        <v>200</v>
      </c>
      <c r="J160" s="72"/>
      <c r="K160" s="100">
        <f t="shared" si="42"/>
        <v>4000</v>
      </c>
      <c r="L160" s="101"/>
      <c r="M160" s="2"/>
      <c r="N160" s="2"/>
      <c r="O160" s="2"/>
      <c r="P160" s="2"/>
    </row>
    <row r="161" spans="1:16" ht="17.25" x14ac:dyDescent="0.3">
      <c r="A161" s="66" t="s">
        <v>163</v>
      </c>
      <c r="B161" s="106"/>
      <c r="C161" s="67"/>
      <c r="D161" s="27" t="s">
        <v>91</v>
      </c>
      <c r="E161" s="28">
        <v>15</v>
      </c>
      <c r="F161" s="28">
        <v>1500</v>
      </c>
      <c r="G161" s="70">
        <f t="shared" si="41"/>
        <v>22500</v>
      </c>
      <c r="H161" s="72"/>
      <c r="I161" s="70">
        <v>300</v>
      </c>
      <c r="J161" s="72"/>
      <c r="K161" s="100">
        <f t="shared" si="42"/>
        <v>4500</v>
      </c>
      <c r="L161" s="101"/>
      <c r="M161" s="2"/>
      <c r="N161" s="2"/>
      <c r="O161" s="2"/>
      <c r="P161" s="2"/>
    </row>
    <row r="162" spans="1:16" ht="17.25" x14ac:dyDescent="0.3">
      <c r="A162" s="66" t="s">
        <v>243</v>
      </c>
      <c r="B162" s="106"/>
      <c r="C162" s="67"/>
      <c r="D162" s="27" t="s">
        <v>91</v>
      </c>
      <c r="E162" s="28">
        <v>15</v>
      </c>
      <c r="F162" s="28">
        <v>1700</v>
      </c>
      <c r="G162" s="70">
        <f t="shared" si="41"/>
        <v>25500</v>
      </c>
      <c r="H162" s="72"/>
      <c r="I162" s="70">
        <v>500</v>
      </c>
      <c r="J162" s="72"/>
      <c r="K162" s="100">
        <f t="shared" si="42"/>
        <v>7500</v>
      </c>
      <c r="L162" s="101"/>
      <c r="M162" s="2"/>
      <c r="N162" s="2"/>
      <c r="O162" s="2"/>
      <c r="P162" s="2"/>
    </row>
    <row r="163" spans="1:16" ht="17.25" x14ac:dyDescent="0.3">
      <c r="A163" s="66" t="s">
        <v>244</v>
      </c>
      <c r="B163" s="106"/>
      <c r="C163" s="67"/>
      <c r="D163" s="27" t="s">
        <v>91</v>
      </c>
      <c r="E163" s="28">
        <v>15</v>
      </c>
      <c r="F163" s="28">
        <v>1500</v>
      </c>
      <c r="G163" s="70">
        <f t="shared" si="41"/>
        <v>22500</v>
      </c>
      <c r="H163" s="72"/>
      <c r="I163" s="70">
        <v>400</v>
      </c>
      <c r="J163" s="72"/>
      <c r="K163" s="100">
        <f t="shared" si="42"/>
        <v>6000</v>
      </c>
      <c r="L163" s="101"/>
      <c r="M163" s="2"/>
      <c r="N163" s="2"/>
      <c r="O163" s="2"/>
      <c r="P163" s="2"/>
    </row>
    <row r="164" spans="1:16" ht="17.25" hidden="1" x14ac:dyDescent="0.3">
      <c r="A164" s="66"/>
      <c r="B164" s="106"/>
      <c r="C164" s="67"/>
      <c r="D164" s="27"/>
      <c r="E164" s="27"/>
      <c r="F164" s="27"/>
      <c r="G164" s="70">
        <f t="shared" ref="G164:G168" si="43">E164*F164</f>
        <v>0</v>
      </c>
      <c r="H164" s="72"/>
      <c r="I164" s="70"/>
      <c r="J164" s="72"/>
      <c r="K164" s="98">
        <f t="shared" ref="K164:K168" si="44">E164*I164</f>
        <v>0</v>
      </c>
      <c r="L164" s="99"/>
      <c r="M164" s="2"/>
      <c r="N164" s="2"/>
      <c r="O164" s="2"/>
      <c r="P164" s="2"/>
    </row>
    <row r="165" spans="1:16" ht="17.25" hidden="1" x14ac:dyDescent="0.3">
      <c r="A165" s="66"/>
      <c r="B165" s="106"/>
      <c r="C165" s="67"/>
      <c r="D165" s="27"/>
      <c r="E165" s="27"/>
      <c r="F165" s="27"/>
      <c r="G165" s="70">
        <f t="shared" si="43"/>
        <v>0</v>
      </c>
      <c r="H165" s="72"/>
      <c r="I165" s="70"/>
      <c r="J165" s="72"/>
      <c r="K165" s="98">
        <f t="shared" si="44"/>
        <v>0</v>
      </c>
      <c r="L165" s="99"/>
      <c r="M165" s="2"/>
      <c r="N165" s="2"/>
      <c r="O165" s="2"/>
      <c r="P165" s="2"/>
    </row>
    <row r="166" spans="1:16" ht="17.25" hidden="1" x14ac:dyDescent="0.3">
      <c r="A166" s="66"/>
      <c r="B166" s="106"/>
      <c r="C166" s="67"/>
      <c r="D166" s="27"/>
      <c r="E166" s="27"/>
      <c r="F166" s="27"/>
      <c r="G166" s="70">
        <f t="shared" si="43"/>
        <v>0</v>
      </c>
      <c r="H166" s="72"/>
      <c r="I166" s="70"/>
      <c r="J166" s="72"/>
      <c r="K166" s="98">
        <f t="shared" si="44"/>
        <v>0</v>
      </c>
      <c r="L166" s="99"/>
      <c r="M166" s="2"/>
      <c r="N166" s="2"/>
      <c r="O166" s="2"/>
      <c r="P166" s="2"/>
    </row>
    <row r="167" spans="1:16" ht="17.25" hidden="1" x14ac:dyDescent="0.3">
      <c r="A167" s="66"/>
      <c r="B167" s="106"/>
      <c r="C167" s="67"/>
      <c r="D167" s="27"/>
      <c r="E167" s="27"/>
      <c r="F167" s="27"/>
      <c r="G167" s="70">
        <f t="shared" si="43"/>
        <v>0</v>
      </c>
      <c r="H167" s="72"/>
      <c r="I167" s="70"/>
      <c r="J167" s="72"/>
      <c r="K167" s="98">
        <f t="shared" si="44"/>
        <v>0</v>
      </c>
      <c r="L167" s="99"/>
      <c r="M167" s="2"/>
      <c r="N167" s="2"/>
      <c r="O167" s="2"/>
      <c r="P167" s="2"/>
    </row>
    <row r="168" spans="1:16" ht="17.25" hidden="1" x14ac:dyDescent="0.3">
      <c r="A168" s="66"/>
      <c r="B168" s="106"/>
      <c r="C168" s="67"/>
      <c r="D168" s="27"/>
      <c r="E168" s="27"/>
      <c r="F168" s="27"/>
      <c r="G168" s="70">
        <f t="shared" si="43"/>
        <v>0</v>
      </c>
      <c r="H168" s="72"/>
      <c r="I168" s="70"/>
      <c r="J168" s="72"/>
      <c r="K168" s="98">
        <f t="shared" si="44"/>
        <v>0</v>
      </c>
      <c r="L168" s="99"/>
      <c r="M168" s="2"/>
      <c r="N168" s="2"/>
      <c r="O168" s="2"/>
      <c r="P168" s="2"/>
    </row>
    <row r="169" spans="1:16" ht="17.25" x14ac:dyDescent="0.3">
      <c r="A169" s="66" t="s">
        <v>10</v>
      </c>
      <c r="B169" s="106"/>
      <c r="C169" s="67"/>
      <c r="D169" s="27"/>
      <c r="E169" s="28">
        <f>SUM(E157:E168)</f>
        <v>110</v>
      </c>
      <c r="F169" s="28" t="s">
        <v>11</v>
      </c>
      <c r="G169" s="70">
        <f>SUM(G157:G168)</f>
        <v>188000</v>
      </c>
      <c r="H169" s="72"/>
      <c r="I169" s="70" t="s">
        <v>11</v>
      </c>
      <c r="J169" s="72"/>
      <c r="K169" s="98">
        <f>SUM(K157:K168)</f>
        <v>37000</v>
      </c>
      <c r="L169" s="99"/>
      <c r="M169" s="2"/>
      <c r="N169" s="2"/>
      <c r="O169" s="2"/>
      <c r="P169" s="2"/>
    </row>
    <row r="170" spans="1:16" ht="17.25" x14ac:dyDescent="0.3">
      <c r="A170" s="15"/>
      <c r="B170" s="15"/>
      <c r="C170" s="15"/>
      <c r="D170" s="16"/>
      <c r="E170" s="16"/>
      <c r="F170" s="17"/>
      <c r="G170" s="17"/>
      <c r="H170" s="17"/>
      <c r="I170" s="17"/>
      <c r="J170" s="17"/>
      <c r="K170" s="18"/>
      <c r="L170" s="18"/>
      <c r="M170" s="2"/>
      <c r="N170" s="2"/>
      <c r="O170" s="2"/>
      <c r="P170" s="2"/>
    </row>
    <row r="171" spans="1:16" x14ac:dyDescent="0.25">
      <c r="A171" s="129" t="s">
        <v>124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</row>
    <row r="172" spans="1:16" ht="18.75" customHeight="1" x14ac:dyDescent="0.3">
      <c r="A172" s="70" t="s">
        <v>12</v>
      </c>
      <c r="B172" s="71"/>
      <c r="C172" s="72"/>
      <c r="D172" s="70" t="s">
        <v>13</v>
      </c>
      <c r="E172" s="72"/>
      <c r="F172" s="68" t="s">
        <v>12</v>
      </c>
      <c r="G172" s="68"/>
      <c r="H172" s="68"/>
      <c r="I172" s="95" t="s">
        <v>13</v>
      </c>
      <c r="J172" s="96"/>
      <c r="K172" s="2"/>
      <c r="L172" s="2"/>
      <c r="M172" s="2"/>
      <c r="N172" s="2"/>
      <c r="O172" s="2"/>
    </row>
    <row r="173" spans="1:16" ht="17.25" x14ac:dyDescent="0.3">
      <c r="A173" s="66" t="s">
        <v>125</v>
      </c>
      <c r="B173" s="106"/>
      <c r="C173" s="67"/>
      <c r="D173" s="70">
        <v>52000</v>
      </c>
      <c r="E173" s="72"/>
      <c r="F173" s="66" t="s">
        <v>127</v>
      </c>
      <c r="G173" s="106"/>
      <c r="H173" s="67"/>
      <c r="I173" s="115">
        <v>7500</v>
      </c>
      <c r="J173" s="116"/>
      <c r="K173" s="2"/>
      <c r="L173" s="2"/>
      <c r="M173" s="2"/>
      <c r="N173" s="2"/>
      <c r="O173" s="2"/>
    </row>
    <row r="174" spans="1:16" ht="17.25" x14ac:dyDescent="0.3">
      <c r="A174" s="66" t="s">
        <v>15</v>
      </c>
      <c r="B174" s="106"/>
      <c r="C174" s="67"/>
      <c r="D174" s="70">
        <v>0</v>
      </c>
      <c r="E174" s="72"/>
      <c r="F174" s="114" t="s">
        <v>14</v>
      </c>
      <c r="G174" s="114"/>
      <c r="H174" s="114"/>
      <c r="I174" s="115">
        <v>3000</v>
      </c>
      <c r="J174" s="116"/>
      <c r="K174" s="2"/>
      <c r="L174" s="2"/>
      <c r="M174" s="2"/>
      <c r="N174" s="2"/>
      <c r="O174" s="2"/>
    </row>
    <row r="175" spans="1:16" ht="17.25" x14ac:dyDescent="0.3">
      <c r="A175" s="66" t="s">
        <v>126</v>
      </c>
      <c r="B175" s="106"/>
      <c r="C175" s="67"/>
      <c r="D175" s="70">
        <v>800</v>
      </c>
      <c r="E175" s="72"/>
      <c r="F175" s="114" t="s">
        <v>128</v>
      </c>
      <c r="G175" s="114"/>
      <c r="H175" s="114"/>
      <c r="I175" s="115">
        <f>E33*1.3</f>
        <v>0</v>
      </c>
      <c r="J175" s="116"/>
      <c r="K175" s="2"/>
      <c r="L175" s="2"/>
      <c r="M175" s="2"/>
      <c r="N175" s="2"/>
      <c r="O175" s="2"/>
    </row>
    <row r="176" spans="1:16" ht="17.25" customHeight="1" x14ac:dyDescent="0.3">
      <c r="A176" s="66"/>
      <c r="B176" s="106"/>
      <c r="C176" s="67"/>
      <c r="D176" s="70"/>
      <c r="E176" s="72"/>
      <c r="F176" s="70" t="s">
        <v>6</v>
      </c>
      <c r="G176" s="71"/>
      <c r="H176" s="72"/>
      <c r="I176" s="70">
        <f>SUM(D173:E176)+SUM(I173:J175)</f>
        <v>63300</v>
      </c>
      <c r="J176" s="72"/>
      <c r="K176" s="2"/>
      <c r="L176" s="2"/>
      <c r="M176" s="2"/>
      <c r="N176" s="2"/>
      <c r="O176" s="2"/>
    </row>
    <row r="177" spans="1:14" ht="17.25" x14ac:dyDescent="0.3">
      <c r="A177" s="3"/>
      <c r="B177" s="3"/>
      <c r="C177" s="3"/>
      <c r="D177" s="7"/>
      <c r="E177" s="7"/>
      <c r="F177" s="7"/>
      <c r="G177" s="7"/>
      <c r="H177" s="2"/>
      <c r="I177" s="2"/>
      <c r="J177" s="2"/>
      <c r="K177" s="2"/>
      <c r="L177" s="2"/>
    </row>
    <row r="178" spans="1:14" ht="18.75" x14ac:dyDescent="0.25">
      <c r="A178" s="146" t="s">
        <v>33</v>
      </c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</row>
    <row r="179" spans="1:14" ht="16.5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1:14" ht="16.5" x14ac:dyDescent="0.25">
      <c r="A180" s="3" t="s">
        <v>16</v>
      </c>
      <c r="B180" s="46" t="s">
        <v>71</v>
      </c>
      <c r="C180" s="46" t="s">
        <v>72</v>
      </c>
      <c r="D180" s="46" t="s">
        <v>73</v>
      </c>
      <c r="E180" s="46" t="s">
        <v>74</v>
      </c>
      <c r="F180" s="46" t="s">
        <v>75</v>
      </c>
      <c r="G180" s="46" t="s">
        <v>76</v>
      </c>
      <c r="H180" s="46" t="s">
        <v>77</v>
      </c>
      <c r="I180" s="46" t="s">
        <v>78</v>
      </c>
      <c r="J180" s="46" t="s">
        <v>67</v>
      </c>
      <c r="K180" s="46" t="s">
        <v>68</v>
      </c>
      <c r="L180" s="46" t="s">
        <v>69</v>
      </c>
      <c r="M180" s="46" t="s">
        <v>70</v>
      </c>
      <c r="N180" s="30"/>
    </row>
    <row r="181" spans="1:14" ht="17.25" x14ac:dyDescent="0.25">
      <c r="A181" s="3" t="s">
        <v>17</v>
      </c>
      <c r="B181" s="12">
        <v>0.5</v>
      </c>
      <c r="C181" s="12">
        <v>0.8</v>
      </c>
      <c r="D181" s="12">
        <v>1</v>
      </c>
      <c r="E181" s="12">
        <v>1</v>
      </c>
      <c r="F181" s="12">
        <v>1</v>
      </c>
      <c r="G181" s="12">
        <v>1</v>
      </c>
      <c r="H181" s="12">
        <v>1.5</v>
      </c>
      <c r="I181" s="12">
        <v>1</v>
      </c>
      <c r="J181" s="12">
        <v>1</v>
      </c>
      <c r="K181" s="12">
        <v>1.5</v>
      </c>
      <c r="L181" s="12">
        <v>1</v>
      </c>
      <c r="M181" s="12">
        <v>1</v>
      </c>
      <c r="N181" s="30"/>
    </row>
    <row r="182" spans="1:14" ht="48" customHeight="1" x14ac:dyDescent="0.25">
      <c r="A182" s="24" t="s">
        <v>18</v>
      </c>
      <c r="B182" s="24" t="s">
        <v>35</v>
      </c>
      <c r="C182" s="24" t="s">
        <v>36</v>
      </c>
      <c r="D182" s="24" t="s">
        <v>37</v>
      </c>
      <c r="E182" s="24" t="s">
        <v>44</v>
      </c>
      <c r="F182" s="24" t="s">
        <v>38</v>
      </c>
      <c r="G182" s="24" t="s">
        <v>39</v>
      </c>
      <c r="H182" s="24" t="s">
        <v>40</v>
      </c>
      <c r="I182" s="24" t="s">
        <v>41</v>
      </c>
      <c r="J182" s="24" t="s">
        <v>42</v>
      </c>
      <c r="K182" s="24" t="s">
        <v>45</v>
      </c>
      <c r="L182" s="24" t="s">
        <v>43</v>
      </c>
      <c r="M182" s="24" t="s">
        <v>63</v>
      </c>
      <c r="N182" s="24" t="s">
        <v>6</v>
      </c>
    </row>
    <row r="183" spans="1:14" x14ac:dyDescent="0.25">
      <c r="A183" s="50" t="s">
        <v>19</v>
      </c>
      <c r="B183" s="22">
        <f t="shared" ref="B183:M183" si="45">$G169*B181</f>
        <v>94000</v>
      </c>
      <c r="C183" s="22">
        <f t="shared" si="45"/>
        <v>150400</v>
      </c>
      <c r="D183" s="22">
        <f t="shared" si="45"/>
        <v>188000</v>
      </c>
      <c r="E183" s="22">
        <f t="shared" si="45"/>
        <v>188000</v>
      </c>
      <c r="F183" s="22">
        <f t="shared" si="45"/>
        <v>188000</v>
      </c>
      <c r="G183" s="22">
        <f t="shared" si="45"/>
        <v>188000</v>
      </c>
      <c r="H183" s="22">
        <f t="shared" si="45"/>
        <v>282000</v>
      </c>
      <c r="I183" s="22">
        <f t="shared" si="45"/>
        <v>188000</v>
      </c>
      <c r="J183" s="22">
        <f t="shared" si="45"/>
        <v>188000</v>
      </c>
      <c r="K183" s="22">
        <f t="shared" si="45"/>
        <v>282000</v>
      </c>
      <c r="L183" s="22">
        <f t="shared" si="45"/>
        <v>188000</v>
      </c>
      <c r="M183" s="22">
        <f t="shared" si="45"/>
        <v>188000</v>
      </c>
      <c r="N183" s="31">
        <f>SUM(B183:M183)</f>
        <v>2312400</v>
      </c>
    </row>
    <row r="184" spans="1:14" x14ac:dyDescent="0.25">
      <c r="A184" s="50" t="s">
        <v>20</v>
      </c>
      <c r="B184" s="22">
        <f>SUM(B185:B197)</f>
        <v>82650</v>
      </c>
      <c r="C184" s="22">
        <f t="shared" ref="C184:M184" si="46">SUM(C185:C197)</f>
        <v>95200</v>
      </c>
      <c r="D184" s="22">
        <f t="shared" si="46"/>
        <v>104100</v>
      </c>
      <c r="E184" s="22">
        <f t="shared" si="46"/>
        <v>104100</v>
      </c>
      <c r="F184" s="22">
        <f t="shared" si="46"/>
        <v>104100</v>
      </c>
      <c r="G184" s="22">
        <f t="shared" si="46"/>
        <v>104100</v>
      </c>
      <c r="H184" s="22">
        <f t="shared" si="46"/>
        <v>126350</v>
      </c>
      <c r="I184" s="22">
        <f t="shared" si="46"/>
        <v>104100</v>
      </c>
      <c r="J184" s="22">
        <f t="shared" si="46"/>
        <v>104100</v>
      </c>
      <c r="K184" s="22">
        <f t="shared" si="46"/>
        <v>126350</v>
      </c>
      <c r="L184" s="22">
        <f t="shared" si="46"/>
        <v>104100</v>
      </c>
      <c r="M184" s="22">
        <f t="shared" si="46"/>
        <v>104100</v>
      </c>
      <c r="N184" s="31">
        <f t="shared" ref="N184:N201" si="47">SUM(B184:M184)</f>
        <v>1263350</v>
      </c>
    </row>
    <row r="185" spans="1:14" x14ac:dyDescent="0.25">
      <c r="A185" s="51" t="s">
        <v>79</v>
      </c>
      <c r="B185" s="22">
        <f>$K169*B181</f>
        <v>18500</v>
      </c>
      <c r="C185" s="22">
        <f t="shared" ref="C185:M185" si="48">$K169*C181</f>
        <v>29600</v>
      </c>
      <c r="D185" s="22">
        <f t="shared" si="48"/>
        <v>37000</v>
      </c>
      <c r="E185" s="22">
        <f t="shared" si="48"/>
        <v>37000</v>
      </c>
      <c r="F185" s="22">
        <f t="shared" si="48"/>
        <v>37000</v>
      </c>
      <c r="G185" s="22">
        <f t="shared" si="48"/>
        <v>37000</v>
      </c>
      <c r="H185" s="22">
        <f t="shared" si="48"/>
        <v>55500</v>
      </c>
      <c r="I185" s="22">
        <f t="shared" si="48"/>
        <v>37000</v>
      </c>
      <c r="J185" s="22">
        <f t="shared" si="48"/>
        <v>37000</v>
      </c>
      <c r="K185" s="22">
        <f t="shared" si="48"/>
        <v>55500</v>
      </c>
      <c r="L185" s="22">
        <f t="shared" si="48"/>
        <v>37000</v>
      </c>
      <c r="M185" s="22">
        <f t="shared" si="48"/>
        <v>37000</v>
      </c>
      <c r="N185" s="31">
        <f t="shared" ref="N185" si="49">SUM(B185:M185)</f>
        <v>455100</v>
      </c>
    </row>
    <row r="186" spans="1:14" x14ac:dyDescent="0.25">
      <c r="A186" s="51" t="str">
        <f>A173</f>
        <v>Аренда помещения</v>
      </c>
      <c r="B186" s="22">
        <f>$D173</f>
        <v>52000</v>
      </c>
      <c r="C186" s="22">
        <f t="shared" ref="C186:M186" si="50">$D173</f>
        <v>52000</v>
      </c>
      <c r="D186" s="22">
        <f t="shared" si="50"/>
        <v>52000</v>
      </c>
      <c r="E186" s="22">
        <f t="shared" si="50"/>
        <v>52000</v>
      </c>
      <c r="F186" s="22">
        <f t="shared" si="50"/>
        <v>52000</v>
      </c>
      <c r="G186" s="22">
        <f t="shared" si="50"/>
        <v>52000</v>
      </c>
      <c r="H186" s="22">
        <f t="shared" si="50"/>
        <v>52000</v>
      </c>
      <c r="I186" s="22">
        <f t="shared" si="50"/>
        <v>52000</v>
      </c>
      <c r="J186" s="22">
        <f t="shared" si="50"/>
        <v>52000</v>
      </c>
      <c r="K186" s="22">
        <f t="shared" si="50"/>
        <v>52000</v>
      </c>
      <c r="L186" s="22">
        <f t="shared" si="50"/>
        <v>52000</v>
      </c>
      <c r="M186" s="22">
        <f t="shared" si="50"/>
        <v>52000</v>
      </c>
      <c r="N186" s="31">
        <f t="shared" si="47"/>
        <v>624000</v>
      </c>
    </row>
    <row r="187" spans="1:14" ht="16.5" customHeight="1" x14ac:dyDescent="0.25">
      <c r="A187" s="51" t="str">
        <f>A174</f>
        <v>Транспортные расходы</v>
      </c>
      <c r="B187" s="22">
        <f t="shared" ref="B187:M189" si="51">$D174</f>
        <v>0</v>
      </c>
      <c r="C187" s="22">
        <f t="shared" si="51"/>
        <v>0</v>
      </c>
      <c r="D187" s="22">
        <f t="shared" si="51"/>
        <v>0</v>
      </c>
      <c r="E187" s="22">
        <f t="shared" si="51"/>
        <v>0</v>
      </c>
      <c r="F187" s="22">
        <f t="shared" si="51"/>
        <v>0</v>
      </c>
      <c r="G187" s="22">
        <f t="shared" si="51"/>
        <v>0</v>
      </c>
      <c r="H187" s="22">
        <f t="shared" si="51"/>
        <v>0</v>
      </c>
      <c r="I187" s="22">
        <f t="shared" si="51"/>
        <v>0</v>
      </c>
      <c r="J187" s="22">
        <f t="shared" si="51"/>
        <v>0</v>
      </c>
      <c r="K187" s="22">
        <f t="shared" si="51"/>
        <v>0</v>
      </c>
      <c r="L187" s="22">
        <f t="shared" si="51"/>
        <v>0</v>
      </c>
      <c r="M187" s="22">
        <f t="shared" si="51"/>
        <v>0</v>
      </c>
      <c r="N187" s="31">
        <f t="shared" ref="N187:N189" si="52">SUM(B187:M187)</f>
        <v>0</v>
      </c>
    </row>
    <row r="188" spans="1:14" ht="19.5" hidden="1" customHeight="1" x14ac:dyDescent="0.25">
      <c r="A188" s="51" t="str">
        <f>A171</f>
        <v>Ежемесячные затраты:</v>
      </c>
      <c r="B188" s="22">
        <f t="shared" si="51"/>
        <v>800</v>
      </c>
      <c r="C188" s="22">
        <f t="shared" ref="C188:M188" si="53">$D171</f>
        <v>0</v>
      </c>
      <c r="D188" s="22">
        <f t="shared" si="53"/>
        <v>0</v>
      </c>
      <c r="E188" s="22">
        <f t="shared" si="53"/>
        <v>0</v>
      </c>
      <c r="F188" s="22">
        <f t="shared" si="53"/>
        <v>0</v>
      </c>
      <c r="G188" s="22">
        <f t="shared" si="53"/>
        <v>0</v>
      </c>
      <c r="H188" s="22">
        <f t="shared" si="53"/>
        <v>0</v>
      </c>
      <c r="I188" s="22">
        <f t="shared" si="53"/>
        <v>0</v>
      </c>
      <c r="J188" s="22">
        <f t="shared" si="53"/>
        <v>0</v>
      </c>
      <c r="K188" s="22">
        <f t="shared" si="53"/>
        <v>0</v>
      </c>
      <c r="L188" s="22">
        <f t="shared" si="53"/>
        <v>0</v>
      </c>
      <c r="M188" s="22">
        <f t="shared" si="53"/>
        <v>0</v>
      </c>
      <c r="N188" s="31">
        <f t="shared" si="52"/>
        <v>800</v>
      </c>
    </row>
    <row r="189" spans="1:14" ht="25.5" hidden="1" x14ac:dyDescent="0.25">
      <c r="A189" s="51" t="str">
        <f>A172</f>
        <v>Наименование</v>
      </c>
      <c r="B189" s="22">
        <f t="shared" si="51"/>
        <v>0</v>
      </c>
      <c r="C189" s="22" t="str">
        <f t="shared" ref="C189:M189" si="54">$D172</f>
        <v>Руб./мес.</v>
      </c>
      <c r="D189" s="22" t="str">
        <f t="shared" si="54"/>
        <v>Руб./мес.</v>
      </c>
      <c r="E189" s="22" t="str">
        <f t="shared" si="54"/>
        <v>Руб./мес.</v>
      </c>
      <c r="F189" s="22" t="str">
        <f t="shared" si="54"/>
        <v>Руб./мес.</v>
      </c>
      <c r="G189" s="22" t="str">
        <f t="shared" si="54"/>
        <v>Руб./мес.</v>
      </c>
      <c r="H189" s="22" t="str">
        <f t="shared" si="54"/>
        <v>Руб./мес.</v>
      </c>
      <c r="I189" s="22" t="str">
        <f t="shared" si="54"/>
        <v>Руб./мес.</v>
      </c>
      <c r="J189" s="22" t="str">
        <f t="shared" si="54"/>
        <v>Руб./мес.</v>
      </c>
      <c r="K189" s="22" t="str">
        <f t="shared" si="54"/>
        <v>Руб./мес.</v>
      </c>
      <c r="L189" s="22" t="str">
        <f t="shared" si="54"/>
        <v>Руб./мес.</v>
      </c>
      <c r="M189" s="22" t="str">
        <f t="shared" si="54"/>
        <v>Руб./мес.</v>
      </c>
      <c r="N189" s="31">
        <f t="shared" si="52"/>
        <v>0</v>
      </c>
    </row>
    <row r="190" spans="1:14" ht="15.75" customHeight="1" x14ac:dyDescent="0.25">
      <c r="A190" s="51" t="str">
        <f>A175</f>
        <v>Банковское обслуживание</v>
      </c>
      <c r="B190" s="22">
        <f>$D175</f>
        <v>800</v>
      </c>
      <c r="C190" s="22">
        <f t="shared" ref="C190:M190" si="55">$D175</f>
        <v>800</v>
      </c>
      <c r="D190" s="22">
        <f t="shared" si="55"/>
        <v>800</v>
      </c>
      <c r="E190" s="22">
        <f t="shared" si="55"/>
        <v>800</v>
      </c>
      <c r="F190" s="22">
        <f t="shared" si="55"/>
        <v>800</v>
      </c>
      <c r="G190" s="22">
        <f t="shared" si="55"/>
        <v>800</v>
      </c>
      <c r="H190" s="22">
        <f t="shared" si="55"/>
        <v>800</v>
      </c>
      <c r="I190" s="22">
        <f t="shared" si="55"/>
        <v>800</v>
      </c>
      <c r="J190" s="22">
        <f t="shared" si="55"/>
        <v>800</v>
      </c>
      <c r="K190" s="22">
        <f t="shared" si="55"/>
        <v>800</v>
      </c>
      <c r="L190" s="22">
        <f t="shared" si="55"/>
        <v>800</v>
      </c>
      <c r="M190" s="22">
        <f t="shared" si="55"/>
        <v>800</v>
      </c>
      <c r="N190" s="31">
        <f t="shared" si="47"/>
        <v>9600</v>
      </c>
    </row>
    <row r="191" spans="1:14" ht="19.5" hidden="1" customHeight="1" x14ac:dyDescent="0.25">
      <c r="A191" s="51" t="str">
        <f>A175</f>
        <v>Банковское обслуживание</v>
      </c>
      <c r="B191" s="22">
        <f t="shared" ref="B191:M191" si="56">$D175</f>
        <v>800</v>
      </c>
      <c r="C191" s="22">
        <f t="shared" si="56"/>
        <v>800</v>
      </c>
      <c r="D191" s="22">
        <f t="shared" si="56"/>
        <v>800</v>
      </c>
      <c r="E191" s="22">
        <f t="shared" si="56"/>
        <v>800</v>
      </c>
      <c r="F191" s="22">
        <f t="shared" si="56"/>
        <v>800</v>
      </c>
      <c r="G191" s="22">
        <f t="shared" si="56"/>
        <v>800</v>
      </c>
      <c r="H191" s="22">
        <f t="shared" si="56"/>
        <v>800</v>
      </c>
      <c r="I191" s="22">
        <f t="shared" si="56"/>
        <v>800</v>
      </c>
      <c r="J191" s="22">
        <f t="shared" si="56"/>
        <v>800</v>
      </c>
      <c r="K191" s="22">
        <f t="shared" si="56"/>
        <v>800</v>
      </c>
      <c r="L191" s="22">
        <f t="shared" si="56"/>
        <v>800</v>
      </c>
      <c r="M191" s="22">
        <f t="shared" si="56"/>
        <v>800</v>
      </c>
      <c r="N191" s="31">
        <f t="shared" si="47"/>
        <v>9600</v>
      </c>
    </row>
    <row r="192" spans="1:14" hidden="1" x14ac:dyDescent="0.25">
      <c r="A192" s="51">
        <f>A176</f>
        <v>0</v>
      </c>
      <c r="B192" s="22">
        <f t="shared" ref="B192:M192" si="57">$D176</f>
        <v>0</v>
      </c>
      <c r="C192" s="22">
        <f t="shared" si="57"/>
        <v>0</v>
      </c>
      <c r="D192" s="22">
        <f t="shared" si="57"/>
        <v>0</v>
      </c>
      <c r="E192" s="22">
        <f t="shared" si="57"/>
        <v>0</v>
      </c>
      <c r="F192" s="22">
        <f t="shared" si="57"/>
        <v>0</v>
      </c>
      <c r="G192" s="22">
        <f t="shared" si="57"/>
        <v>0</v>
      </c>
      <c r="H192" s="22">
        <f t="shared" si="57"/>
        <v>0</v>
      </c>
      <c r="I192" s="22">
        <f t="shared" si="57"/>
        <v>0</v>
      </c>
      <c r="J192" s="22">
        <f t="shared" si="57"/>
        <v>0</v>
      </c>
      <c r="K192" s="22">
        <f t="shared" si="57"/>
        <v>0</v>
      </c>
      <c r="L192" s="22">
        <f t="shared" si="57"/>
        <v>0</v>
      </c>
      <c r="M192" s="22">
        <f t="shared" si="57"/>
        <v>0</v>
      </c>
      <c r="N192" s="31">
        <f t="shared" si="47"/>
        <v>0</v>
      </c>
    </row>
    <row r="193" spans="1:14" ht="14.25" customHeight="1" x14ac:dyDescent="0.25">
      <c r="A193" s="51" t="str">
        <f>F173</f>
        <v>Коммунальные платежи</v>
      </c>
      <c r="B193" s="22">
        <f>$I173*B181</f>
        <v>3750</v>
      </c>
      <c r="C193" s="22">
        <f t="shared" ref="C193:M193" si="58">$I173*C181</f>
        <v>6000</v>
      </c>
      <c r="D193" s="22">
        <f t="shared" si="58"/>
        <v>7500</v>
      </c>
      <c r="E193" s="22">
        <f t="shared" si="58"/>
        <v>7500</v>
      </c>
      <c r="F193" s="22">
        <f t="shared" si="58"/>
        <v>7500</v>
      </c>
      <c r="G193" s="22">
        <f t="shared" si="58"/>
        <v>7500</v>
      </c>
      <c r="H193" s="22">
        <f t="shared" si="58"/>
        <v>11250</v>
      </c>
      <c r="I193" s="22">
        <f t="shared" si="58"/>
        <v>7500</v>
      </c>
      <c r="J193" s="22">
        <f t="shared" si="58"/>
        <v>7500</v>
      </c>
      <c r="K193" s="22">
        <f t="shared" si="58"/>
        <v>11250</v>
      </c>
      <c r="L193" s="22">
        <f t="shared" si="58"/>
        <v>7500</v>
      </c>
      <c r="M193" s="22">
        <f t="shared" si="58"/>
        <v>7500</v>
      </c>
      <c r="N193" s="31">
        <f t="shared" si="47"/>
        <v>92250</v>
      </c>
    </row>
    <row r="194" spans="1:14" ht="15" customHeight="1" x14ac:dyDescent="0.25">
      <c r="A194" s="51" t="str">
        <f>F174</f>
        <v>Реклама</v>
      </c>
      <c r="B194" s="22">
        <f t="shared" ref="B194:M195" si="59">$I174</f>
        <v>3000</v>
      </c>
      <c r="C194" s="22">
        <f t="shared" si="59"/>
        <v>3000</v>
      </c>
      <c r="D194" s="22">
        <f t="shared" si="59"/>
        <v>3000</v>
      </c>
      <c r="E194" s="22">
        <f t="shared" si="59"/>
        <v>3000</v>
      </c>
      <c r="F194" s="22">
        <f t="shared" si="59"/>
        <v>3000</v>
      </c>
      <c r="G194" s="22">
        <f t="shared" si="59"/>
        <v>3000</v>
      </c>
      <c r="H194" s="22">
        <f t="shared" si="59"/>
        <v>3000</v>
      </c>
      <c r="I194" s="22">
        <f t="shared" si="59"/>
        <v>3000</v>
      </c>
      <c r="J194" s="22">
        <f t="shared" si="59"/>
        <v>3000</v>
      </c>
      <c r="K194" s="22">
        <f t="shared" si="59"/>
        <v>3000</v>
      </c>
      <c r="L194" s="22">
        <f t="shared" si="59"/>
        <v>3000</v>
      </c>
      <c r="M194" s="22">
        <f t="shared" si="59"/>
        <v>3000</v>
      </c>
      <c r="N194" s="31">
        <f t="shared" ref="N194" si="60">SUM(B194:M194)</f>
        <v>36000</v>
      </c>
    </row>
    <row r="195" spans="1:14" x14ac:dyDescent="0.25">
      <c r="A195" s="51" t="str">
        <f>F175</f>
        <v>ФОТ</v>
      </c>
      <c r="B195" s="22">
        <f t="shared" si="59"/>
        <v>0</v>
      </c>
      <c r="C195" s="22">
        <f t="shared" si="59"/>
        <v>0</v>
      </c>
      <c r="D195" s="22">
        <f t="shared" si="59"/>
        <v>0</v>
      </c>
      <c r="E195" s="22">
        <f t="shared" si="59"/>
        <v>0</v>
      </c>
      <c r="F195" s="22">
        <f t="shared" si="59"/>
        <v>0</v>
      </c>
      <c r="G195" s="22">
        <f t="shared" si="59"/>
        <v>0</v>
      </c>
      <c r="H195" s="22">
        <f t="shared" si="59"/>
        <v>0</v>
      </c>
      <c r="I195" s="22">
        <f t="shared" si="59"/>
        <v>0</v>
      </c>
      <c r="J195" s="22">
        <f t="shared" si="59"/>
        <v>0</v>
      </c>
      <c r="K195" s="22">
        <f t="shared" si="59"/>
        <v>0</v>
      </c>
      <c r="L195" s="22">
        <f t="shared" si="59"/>
        <v>0</v>
      </c>
      <c r="M195" s="22">
        <f t="shared" si="59"/>
        <v>0</v>
      </c>
      <c r="N195" s="31">
        <f t="shared" si="47"/>
        <v>0</v>
      </c>
    </row>
    <row r="196" spans="1:14" hidden="1" x14ac:dyDescent="0.25">
      <c r="A196" s="51" t="str">
        <f>F174</f>
        <v>Реклама</v>
      </c>
      <c r="B196" s="22">
        <f t="shared" ref="B196:M196" si="61">$I174</f>
        <v>3000</v>
      </c>
      <c r="C196" s="22">
        <f t="shared" si="61"/>
        <v>3000</v>
      </c>
      <c r="D196" s="22">
        <f t="shared" si="61"/>
        <v>3000</v>
      </c>
      <c r="E196" s="22">
        <f t="shared" si="61"/>
        <v>3000</v>
      </c>
      <c r="F196" s="22">
        <f t="shared" si="61"/>
        <v>3000</v>
      </c>
      <c r="G196" s="22">
        <f t="shared" si="61"/>
        <v>3000</v>
      </c>
      <c r="H196" s="22">
        <f t="shared" si="61"/>
        <v>3000</v>
      </c>
      <c r="I196" s="22">
        <f t="shared" si="61"/>
        <v>3000</v>
      </c>
      <c r="J196" s="22">
        <f t="shared" si="61"/>
        <v>3000</v>
      </c>
      <c r="K196" s="22">
        <f t="shared" si="61"/>
        <v>3000</v>
      </c>
      <c r="L196" s="22">
        <f t="shared" si="61"/>
        <v>3000</v>
      </c>
      <c r="M196" s="22">
        <f t="shared" si="61"/>
        <v>3000</v>
      </c>
      <c r="N196" s="31">
        <f t="shared" si="47"/>
        <v>36000</v>
      </c>
    </row>
    <row r="197" spans="1:14" hidden="1" x14ac:dyDescent="0.25">
      <c r="A197" s="51" t="str">
        <f>F175</f>
        <v>ФОТ</v>
      </c>
      <c r="B197" s="22">
        <f t="shared" ref="B197:M197" si="62">$I175</f>
        <v>0</v>
      </c>
      <c r="C197" s="22">
        <f t="shared" si="62"/>
        <v>0</v>
      </c>
      <c r="D197" s="22">
        <f t="shared" si="62"/>
        <v>0</v>
      </c>
      <c r="E197" s="22">
        <f t="shared" si="62"/>
        <v>0</v>
      </c>
      <c r="F197" s="22">
        <f t="shared" si="62"/>
        <v>0</v>
      </c>
      <c r="G197" s="22">
        <f t="shared" si="62"/>
        <v>0</v>
      </c>
      <c r="H197" s="22">
        <f t="shared" si="62"/>
        <v>0</v>
      </c>
      <c r="I197" s="22">
        <f t="shared" si="62"/>
        <v>0</v>
      </c>
      <c r="J197" s="22">
        <f t="shared" si="62"/>
        <v>0</v>
      </c>
      <c r="K197" s="22">
        <f t="shared" si="62"/>
        <v>0</v>
      </c>
      <c r="L197" s="22">
        <f t="shared" si="62"/>
        <v>0</v>
      </c>
      <c r="M197" s="22">
        <f t="shared" si="62"/>
        <v>0</v>
      </c>
      <c r="N197" s="31">
        <f t="shared" si="47"/>
        <v>0</v>
      </c>
    </row>
    <row r="198" spans="1:14" x14ac:dyDescent="0.25">
      <c r="A198" s="50" t="s">
        <v>21</v>
      </c>
      <c r="B198" s="22">
        <f t="shared" ref="B198:M198" si="63">SUM(B199:B200)</f>
        <v>3760</v>
      </c>
      <c r="C198" s="22">
        <f t="shared" si="63"/>
        <v>6016</v>
      </c>
      <c r="D198" s="22">
        <f t="shared" si="63"/>
        <v>7520</v>
      </c>
      <c r="E198" s="22">
        <f t="shared" si="63"/>
        <v>7520</v>
      </c>
      <c r="F198" s="22">
        <f t="shared" si="63"/>
        <v>7520</v>
      </c>
      <c r="G198" s="22">
        <f t="shared" si="63"/>
        <v>7520</v>
      </c>
      <c r="H198" s="22">
        <f t="shared" si="63"/>
        <v>11280</v>
      </c>
      <c r="I198" s="22">
        <f t="shared" si="63"/>
        <v>7520</v>
      </c>
      <c r="J198" s="22">
        <f t="shared" si="63"/>
        <v>7520</v>
      </c>
      <c r="K198" s="22">
        <f t="shared" si="63"/>
        <v>11280</v>
      </c>
      <c r="L198" s="22">
        <f t="shared" si="63"/>
        <v>7520</v>
      </c>
      <c r="M198" s="22">
        <f t="shared" si="63"/>
        <v>7520</v>
      </c>
      <c r="N198" s="31">
        <f t="shared" si="47"/>
        <v>92496</v>
      </c>
    </row>
    <row r="199" spans="1:14" x14ac:dyDescent="0.25">
      <c r="A199" s="51" t="s">
        <v>66</v>
      </c>
      <c r="B199" s="22">
        <f t="shared" ref="B199:M199" si="64">B183*0.04</f>
        <v>3760</v>
      </c>
      <c r="C199" s="22">
        <f t="shared" si="64"/>
        <v>6016</v>
      </c>
      <c r="D199" s="22">
        <f t="shared" si="64"/>
        <v>7520</v>
      </c>
      <c r="E199" s="22">
        <f t="shared" si="64"/>
        <v>7520</v>
      </c>
      <c r="F199" s="22">
        <f t="shared" si="64"/>
        <v>7520</v>
      </c>
      <c r="G199" s="22">
        <f t="shared" si="64"/>
        <v>7520</v>
      </c>
      <c r="H199" s="22">
        <f t="shared" si="64"/>
        <v>11280</v>
      </c>
      <c r="I199" s="22">
        <f t="shared" si="64"/>
        <v>7520</v>
      </c>
      <c r="J199" s="22">
        <f t="shared" si="64"/>
        <v>7520</v>
      </c>
      <c r="K199" s="22">
        <f t="shared" si="64"/>
        <v>11280</v>
      </c>
      <c r="L199" s="22">
        <f t="shared" si="64"/>
        <v>7520</v>
      </c>
      <c r="M199" s="22">
        <f t="shared" si="64"/>
        <v>7520</v>
      </c>
      <c r="N199" s="31">
        <f t="shared" si="47"/>
        <v>92496</v>
      </c>
    </row>
    <row r="200" spans="1:14" hidden="1" x14ac:dyDescent="0.25">
      <c r="A200" s="51" t="s">
        <v>48</v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31"/>
      <c r="N200" s="31">
        <f t="shared" si="47"/>
        <v>0</v>
      </c>
    </row>
    <row r="201" spans="1:14" x14ac:dyDescent="0.25">
      <c r="A201" s="50" t="s">
        <v>22</v>
      </c>
      <c r="B201" s="22">
        <f t="shared" ref="B201:M201" si="65">B183-B184-B198</f>
        <v>7590</v>
      </c>
      <c r="C201" s="22">
        <f t="shared" si="65"/>
        <v>49184</v>
      </c>
      <c r="D201" s="22">
        <f t="shared" si="65"/>
        <v>76380</v>
      </c>
      <c r="E201" s="22">
        <f t="shared" si="65"/>
        <v>76380</v>
      </c>
      <c r="F201" s="22">
        <f t="shared" si="65"/>
        <v>76380</v>
      </c>
      <c r="G201" s="22">
        <f t="shared" si="65"/>
        <v>76380</v>
      </c>
      <c r="H201" s="22">
        <f t="shared" si="65"/>
        <v>144370</v>
      </c>
      <c r="I201" s="22">
        <f t="shared" si="65"/>
        <v>76380</v>
      </c>
      <c r="J201" s="22">
        <f t="shared" si="65"/>
        <v>76380</v>
      </c>
      <c r="K201" s="22">
        <f t="shared" si="65"/>
        <v>144370</v>
      </c>
      <c r="L201" s="22">
        <f t="shared" si="65"/>
        <v>76380</v>
      </c>
      <c r="M201" s="22">
        <f t="shared" si="65"/>
        <v>76380</v>
      </c>
      <c r="N201" s="31">
        <f t="shared" si="47"/>
        <v>956554</v>
      </c>
    </row>
    <row r="202" spans="1:14" ht="29.25" customHeight="1" x14ac:dyDescent="0.25">
      <c r="A202" s="52">
        <f>-E129</f>
        <v>-359959</v>
      </c>
      <c r="B202" s="23">
        <f>A202+B201</f>
        <v>-352369</v>
      </c>
      <c r="C202" s="23">
        <f t="shared" ref="C202:M202" si="66">B202+C201</f>
        <v>-303185</v>
      </c>
      <c r="D202" s="23">
        <f t="shared" si="66"/>
        <v>-226805</v>
      </c>
      <c r="E202" s="23">
        <f t="shared" si="66"/>
        <v>-150425</v>
      </c>
      <c r="F202" s="23">
        <f t="shared" si="66"/>
        <v>-74045</v>
      </c>
      <c r="G202" s="23">
        <f t="shared" si="66"/>
        <v>2335</v>
      </c>
      <c r="H202" s="23">
        <f t="shared" si="66"/>
        <v>146705</v>
      </c>
      <c r="I202" s="23">
        <f t="shared" si="66"/>
        <v>223085</v>
      </c>
      <c r="J202" s="23">
        <f t="shared" si="66"/>
        <v>299465</v>
      </c>
      <c r="K202" s="23">
        <f t="shared" si="66"/>
        <v>443835</v>
      </c>
      <c r="L202" s="23">
        <f t="shared" si="66"/>
        <v>520215</v>
      </c>
      <c r="M202" s="23">
        <f t="shared" si="66"/>
        <v>596595</v>
      </c>
      <c r="N202" s="31"/>
    </row>
    <row r="204" spans="1:14" ht="16.5" x14ac:dyDescent="0.25">
      <c r="A204" s="13" t="s">
        <v>23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4"/>
      <c r="N204" s="14"/>
    </row>
    <row r="205" spans="1:14" ht="31.5" customHeight="1" x14ac:dyDescent="0.25">
      <c r="A205" s="22" t="s">
        <v>24</v>
      </c>
      <c r="B205" s="125" t="s">
        <v>34</v>
      </c>
      <c r="C205" s="126"/>
      <c r="D205" s="81" t="s">
        <v>25</v>
      </c>
      <c r="E205" s="81"/>
      <c r="F205" s="32"/>
      <c r="G205" s="81" t="s">
        <v>57</v>
      </c>
      <c r="H205" s="81"/>
      <c r="I205" s="81"/>
      <c r="J205" s="81"/>
      <c r="K205" s="81"/>
      <c r="L205" s="33" t="s">
        <v>58</v>
      </c>
      <c r="M205" s="81" t="s">
        <v>60</v>
      </c>
      <c r="N205" s="81"/>
    </row>
    <row r="206" spans="1:14" ht="18" customHeight="1" x14ac:dyDescent="0.25">
      <c r="A206" s="34" t="s">
        <v>26</v>
      </c>
      <c r="B206" s="127">
        <f>D206/12</f>
        <v>192700</v>
      </c>
      <c r="C206" s="128"/>
      <c r="D206" s="123">
        <f>N183</f>
        <v>2312400</v>
      </c>
      <c r="E206" s="124"/>
      <c r="F206" s="32"/>
      <c r="G206" s="117" t="s">
        <v>49</v>
      </c>
      <c r="H206" s="117"/>
      <c r="I206" s="117"/>
      <c r="J206" s="117"/>
      <c r="K206" s="117"/>
      <c r="L206" s="22" t="s">
        <v>54</v>
      </c>
      <c r="M206" s="81">
        <f>E129</f>
        <v>359959</v>
      </c>
      <c r="N206" s="81"/>
    </row>
    <row r="207" spans="1:14" x14ac:dyDescent="0.25">
      <c r="A207" s="34" t="s">
        <v>27</v>
      </c>
      <c r="B207" s="127">
        <f>D207/12</f>
        <v>37925</v>
      </c>
      <c r="C207" s="128"/>
      <c r="D207" s="123">
        <f>N185</f>
        <v>455100</v>
      </c>
      <c r="E207" s="124"/>
      <c r="F207" s="32"/>
      <c r="G207" s="118" t="s">
        <v>50</v>
      </c>
      <c r="H207" s="118"/>
      <c r="I207" s="118"/>
      <c r="J207" s="118"/>
      <c r="K207" s="118"/>
      <c r="L207" s="22" t="s">
        <v>54</v>
      </c>
      <c r="M207" s="140">
        <f>B206</f>
        <v>192700</v>
      </c>
      <c r="N207" s="140"/>
    </row>
    <row r="208" spans="1:14" x14ac:dyDescent="0.25">
      <c r="A208" s="34" t="s">
        <v>28</v>
      </c>
      <c r="B208" s="127">
        <f t="shared" ref="B208:B210" si="67">D208/12</f>
        <v>67354.166666666672</v>
      </c>
      <c r="C208" s="128"/>
      <c r="D208" s="123">
        <f>N184-N185</f>
        <v>808250</v>
      </c>
      <c r="E208" s="124"/>
      <c r="F208" s="32"/>
      <c r="G208" s="118" t="s">
        <v>51</v>
      </c>
      <c r="H208" s="118"/>
      <c r="I208" s="118"/>
      <c r="J208" s="118"/>
      <c r="K208" s="118"/>
      <c r="L208" s="22" t="s">
        <v>54</v>
      </c>
      <c r="M208" s="140">
        <f>B207</f>
        <v>37925</v>
      </c>
      <c r="N208" s="140"/>
    </row>
    <row r="209" spans="1:14" ht="26.25" customHeight="1" x14ac:dyDescent="0.25">
      <c r="A209" s="34" t="s">
        <v>29</v>
      </c>
      <c r="B209" s="127">
        <f t="shared" si="67"/>
        <v>7708</v>
      </c>
      <c r="C209" s="128"/>
      <c r="D209" s="123">
        <f>N198</f>
        <v>92496</v>
      </c>
      <c r="E209" s="124"/>
      <c r="F209" s="32"/>
      <c r="G209" s="118" t="s">
        <v>59</v>
      </c>
      <c r="H209" s="118"/>
      <c r="I209" s="118"/>
      <c r="J209" s="118"/>
      <c r="K209" s="118"/>
      <c r="L209" s="22" t="s">
        <v>54</v>
      </c>
      <c r="M209" s="140">
        <f>B210</f>
        <v>79712.833333333328</v>
      </c>
      <c r="N209" s="140"/>
    </row>
    <row r="210" spans="1:14" ht="26.25" customHeight="1" x14ac:dyDescent="0.25">
      <c r="A210" s="34" t="s">
        <v>30</v>
      </c>
      <c r="B210" s="127">
        <f t="shared" si="67"/>
        <v>79712.833333333328</v>
      </c>
      <c r="C210" s="128"/>
      <c r="D210" s="123">
        <f>D206-D207-D208-D209</f>
        <v>956554</v>
      </c>
      <c r="E210" s="124"/>
      <c r="F210" s="32"/>
      <c r="G210" s="118" t="s">
        <v>52</v>
      </c>
      <c r="H210" s="118"/>
      <c r="I210" s="118"/>
      <c r="J210" s="118"/>
      <c r="K210" s="118"/>
      <c r="L210" s="22" t="s">
        <v>55</v>
      </c>
      <c r="M210" s="141">
        <v>5</v>
      </c>
      <c r="N210" s="142"/>
    </row>
    <row r="211" spans="1:14" x14ac:dyDescent="0.25">
      <c r="A211" s="36"/>
      <c r="B211" s="37"/>
      <c r="C211" s="37"/>
      <c r="D211" s="32"/>
      <c r="E211" s="32"/>
      <c r="F211" s="32"/>
      <c r="G211" s="35" t="s">
        <v>53</v>
      </c>
      <c r="H211" s="38"/>
      <c r="I211" s="39"/>
      <c r="J211" s="39"/>
      <c r="K211" s="40"/>
      <c r="L211" s="22" t="s">
        <v>56</v>
      </c>
      <c r="M211" s="147">
        <f>M209/M207</f>
        <v>0.41366286109669603</v>
      </c>
      <c r="N211" s="147"/>
    </row>
    <row r="212" spans="1:14" ht="17.25" x14ac:dyDescent="0.3">
      <c r="A212" s="5"/>
      <c r="B212" s="6"/>
      <c r="C212" s="6"/>
      <c r="D212" s="2"/>
      <c r="E212" s="2"/>
      <c r="F212" s="2"/>
      <c r="G212" s="8"/>
      <c r="H212" s="9"/>
      <c r="I212" s="9"/>
      <c r="J212" s="9"/>
      <c r="K212" s="9"/>
      <c r="L212" s="10"/>
      <c r="M212" s="11"/>
      <c r="N212" s="11"/>
    </row>
    <row r="213" spans="1:14" ht="17.25" x14ac:dyDescent="0.3">
      <c r="A213" s="59" t="s">
        <v>130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4" ht="17.25" x14ac:dyDescent="0.3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4" ht="17.25" x14ac:dyDescent="0.3">
      <c r="A215" s="44" t="s">
        <v>131</v>
      </c>
      <c r="B215" s="75" t="s">
        <v>3</v>
      </c>
      <c r="C215" s="97"/>
      <c r="D215" s="97" t="s">
        <v>132</v>
      </c>
      <c r="E215" s="97"/>
      <c r="F215" s="2"/>
      <c r="G215" s="2"/>
      <c r="H215" s="2"/>
      <c r="I215" s="2"/>
      <c r="J215" s="2"/>
      <c r="K215" s="2"/>
      <c r="L215" s="2"/>
    </row>
    <row r="216" spans="1:14" ht="17.25" x14ac:dyDescent="0.3">
      <c r="A216" s="53" t="s">
        <v>133</v>
      </c>
      <c r="B216" s="97">
        <v>350000</v>
      </c>
      <c r="C216" s="97"/>
      <c r="D216" s="119">
        <f>(B216/E129)*100</f>
        <v>97.233296014268291</v>
      </c>
      <c r="E216" s="119"/>
      <c r="F216" s="2"/>
      <c r="G216" s="2"/>
      <c r="H216" s="2"/>
      <c r="I216" s="2"/>
      <c r="J216" s="2"/>
      <c r="K216" s="2"/>
      <c r="L216" s="2"/>
    </row>
    <row r="217" spans="1:14" ht="17.25" x14ac:dyDescent="0.3">
      <c r="A217" s="54" t="s">
        <v>134</v>
      </c>
      <c r="B217" s="97">
        <f>E129-350000</f>
        <v>9959</v>
      </c>
      <c r="C217" s="97"/>
      <c r="D217" s="119">
        <f>(B217/E129)*100</f>
        <v>2.7667039857317084</v>
      </c>
      <c r="E217" s="119"/>
      <c r="F217" s="2"/>
      <c r="G217" s="2"/>
      <c r="H217" s="2"/>
      <c r="I217" s="2"/>
      <c r="J217" s="2"/>
      <c r="K217" s="2"/>
      <c r="L217" s="2"/>
    </row>
    <row r="218" spans="1:14" ht="17.25" x14ac:dyDescent="0.3">
      <c r="A218" s="54" t="s">
        <v>135</v>
      </c>
      <c r="B218" s="97"/>
      <c r="C218" s="97"/>
      <c r="D218" s="119"/>
      <c r="E218" s="119"/>
      <c r="F218" s="2"/>
      <c r="G218" s="2"/>
      <c r="H218" s="2"/>
      <c r="I218" s="2"/>
      <c r="J218" s="2"/>
      <c r="K218" s="2"/>
      <c r="L218" s="2"/>
    </row>
    <row r="219" spans="1:14" ht="17.25" x14ac:dyDescent="0.3">
      <c r="A219" s="55" t="s">
        <v>6</v>
      </c>
      <c r="B219" s="97">
        <f>SUM(B216:C218)</f>
        <v>359959</v>
      </c>
      <c r="C219" s="97"/>
      <c r="D219" s="97">
        <f>SUM(D216:E218)</f>
        <v>100</v>
      </c>
      <c r="E219" s="97"/>
      <c r="F219" s="2"/>
      <c r="G219" s="2"/>
      <c r="H219" s="2"/>
      <c r="I219" s="2"/>
      <c r="J219" s="2"/>
      <c r="K219" s="2"/>
      <c r="L219" s="2"/>
    </row>
    <row r="220" spans="1:14" ht="17.25" x14ac:dyDescent="0.3">
      <c r="A220" s="2"/>
      <c r="B220" s="120"/>
      <c r="C220" s="120"/>
      <c r="D220" s="120"/>
      <c r="E220" s="120"/>
      <c r="F220" s="2"/>
      <c r="G220" s="2"/>
      <c r="H220" s="2"/>
      <c r="I220" s="2"/>
      <c r="J220" s="2"/>
      <c r="K220" s="2"/>
      <c r="L220" s="2"/>
    </row>
    <row r="221" spans="1:14" ht="15.75" customHeight="1" x14ac:dyDescent="0.25">
      <c r="A221" s="121" t="s">
        <v>136</v>
      </c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1:14" ht="15.75" customHeight="1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</row>
    <row r="223" spans="1:14" ht="17.25" x14ac:dyDescent="0.3">
      <c r="A223" s="97" t="s">
        <v>137</v>
      </c>
      <c r="B223" s="97"/>
      <c r="C223" s="97"/>
      <c r="D223" s="97" t="s">
        <v>138</v>
      </c>
      <c r="E223" s="97"/>
      <c r="F223" s="97"/>
      <c r="G223" s="97"/>
      <c r="H223" s="97"/>
      <c r="I223" s="2"/>
      <c r="J223" s="2"/>
      <c r="K223" s="2"/>
      <c r="L223" s="2"/>
    </row>
    <row r="224" spans="1:14" ht="51.75" customHeight="1" x14ac:dyDescent="0.3">
      <c r="A224" s="74" t="s">
        <v>151</v>
      </c>
      <c r="B224" s="74"/>
      <c r="C224" s="74"/>
      <c r="D224" s="75" t="s">
        <v>152</v>
      </c>
      <c r="E224" s="75"/>
      <c r="F224" s="75"/>
      <c r="G224" s="75"/>
      <c r="H224" s="75"/>
      <c r="I224" s="2"/>
      <c r="J224" s="2"/>
      <c r="K224" s="2"/>
      <c r="L224" s="2"/>
    </row>
    <row r="225" spans="1:12" ht="51.75" customHeight="1" x14ac:dyDescent="0.3">
      <c r="A225" s="74" t="s">
        <v>153</v>
      </c>
      <c r="B225" s="74"/>
      <c r="C225" s="74"/>
      <c r="D225" s="74" t="s">
        <v>154</v>
      </c>
      <c r="E225" s="74"/>
      <c r="F225" s="74"/>
      <c r="G225" s="74"/>
      <c r="H225" s="74"/>
      <c r="I225" s="2"/>
      <c r="J225" s="2"/>
      <c r="K225" s="2"/>
      <c r="L225" s="2"/>
    </row>
    <row r="226" spans="1:12" ht="51.75" customHeight="1" x14ac:dyDescent="0.3">
      <c r="A226" s="69" t="s">
        <v>155</v>
      </c>
      <c r="B226" s="69"/>
      <c r="C226" s="69"/>
      <c r="D226" s="74" t="s">
        <v>156</v>
      </c>
      <c r="E226" s="74"/>
      <c r="F226" s="74"/>
      <c r="G226" s="74"/>
      <c r="H226" s="74"/>
      <c r="I226" s="2"/>
      <c r="J226" s="2"/>
      <c r="K226" s="2"/>
      <c r="L226" s="2"/>
    </row>
    <row r="227" spans="1:12" ht="51.75" customHeight="1" x14ac:dyDescent="0.3">
      <c r="A227" s="69" t="s">
        <v>157</v>
      </c>
      <c r="B227" s="69"/>
      <c r="C227" s="69"/>
      <c r="D227" s="74" t="s">
        <v>158</v>
      </c>
      <c r="E227" s="74"/>
      <c r="F227" s="74"/>
      <c r="G227" s="74"/>
      <c r="H227" s="74"/>
      <c r="I227" s="2"/>
      <c r="J227" s="2"/>
      <c r="K227" s="2"/>
      <c r="L227" s="2"/>
    </row>
    <row r="228" spans="1:12" ht="17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7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7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7.25" x14ac:dyDescent="0.3">
      <c r="A231" s="113" t="s">
        <v>80</v>
      </c>
      <c r="B231" s="113"/>
      <c r="C231" s="20" t="s">
        <v>81</v>
      </c>
      <c r="D231" s="20"/>
      <c r="E231" s="20"/>
      <c r="F231" s="20"/>
      <c r="G231" s="20"/>
      <c r="H231" s="20"/>
      <c r="I231" s="20"/>
      <c r="J231" s="20"/>
      <c r="K231" s="2"/>
      <c r="L231" s="2"/>
    </row>
    <row r="232" spans="1:12" ht="17.25" x14ac:dyDescent="0.3">
      <c r="A232" s="122" t="s">
        <v>89</v>
      </c>
      <c r="B232" s="122"/>
      <c r="C232" s="122"/>
      <c r="D232" s="122"/>
      <c r="E232" s="122"/>
      <c r="F232" s="122"/>
      <c r="G232" s="122"/>
      <c r="H232" s="122"/>
      <c r="I232" s="122"/>
      <c r="J232" s="122"/>
      <c r="K232" s="2"/>
      <c r="L232" s="2"/>
    </row>
    <row r="233" spans="1:12" ht="17.25" x14ac:dyDescent="0.3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2"/>
      <c r="L233" s="2"/>
    </row>
    <row r="234" spans="1:12" ht="17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7.25" x14ac:dyDescent="0.3">
      <c r="A235" s="143" t="s">
        <v>82</v>
      </c>
      <c r="B235" s="143"/>
      <c r="C235" s="143"/>
      <c r="D235" s="143"/>
      <c r="E235" s="143"/>
      <c r="F235" s="143"/>
      <c r="G235" s="143"/>
      <c r="H235" s="143"/>
      <c r="I235" s="143"/>
      <c r="J235" s="143"/>
      <c r="K235" s="2"/>
      <c r="L235" s="2"/>
    </row>
    <row r="236" spans="1:12" ht="17.25" x14ac:dyDescent="0.3">
      <c r="A236" s="143" t="s">
        <v>83</v>
      </c>
      <c r="B236" s="143"/>
      <c r="C236" s="143"/>
      <c r="D236" s="143"/>
      <c r="E236" s="143"/>
      <c r="F236" s="143"/>
      <c r="G236" s="143"/>
      <c r="H236" s="143"/>
      <c r="I236" s="143"/>
      <c r="J236" s="143"/>
      <c r="K236" s="2"/>
      <c r="L236" s="2"/>
    </row>
    <row r="237" spans="1:12" ht="15.75" x14ac:dyDescent="0.25">
      <c r="A237" s="143" t="s">
        <v>84</v>
      </c>
      <c r="B237" s="143"/>
      <c r="C237" s="143"/>
      <c r="D237" s="143"/>
      <c r="E237" s="143"/>
      <c r="F237" s="143"/>
      <c r="G237" s="143"/>
      <c r="H237" s="143"/>
      <c r="I237" s="143"/>
      <c r="J237" s="143"/>
    </row>
    <row r="238" spans="1:12" ht="15.75" x14ac:dyDescent="0.25">
      <c r="A238" s="143" t="s">
        <v>85</v>
      </c>
      <c r="B238" s="143"/>
      <c r="C238" s="143"/>
      <c r="D238" s="143"/>
      <c r="E238" s="143"/>
      <c r="F238" s="143"/>
      <c r="G238" s="143"/>
      <c r="H238" s="143"/>
      <c r="I238" s="143"/>
      <c r="J238" s="143"/>
    </row>
    <row r="240" spans="1:12" x14ac:dyDescent="0.25">
      <c r="A240" s="122" t="s">
        <v>87</v>
      </c>
      <c r="B240" s="113"/>
      <c r="C240" s="113"/>
      <c r="D240" s="113"/>
      <c r="E240" s="113"/>
      <c r="F240" s="113"/>
      <c r="G240" s="113"/>
      <c r="H240" s="113"/>
      <c r="I240" s="113"/>
      <c r="J240" s="113"/>
    </row>
    <row r="241" spans="1:14" ht="15" customHeight="1" x14ac:dyDescent="0.25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</row>
    <row r="242" spans="1:14" x14ac:dyDescent="0.25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</row>
    <row r="243" spans="1:14" x14ac:dyDescent="0.25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44">
        <f ca="1">TODAY()</f>
        <v>45446</v>
      </c>
      <c r="L243" s="144"/>
    </row>
    <row r="244" spans="1:14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</row>
    <row r="245" spans="1:14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</row>
    <row r="246" spans="1:14" x14ac:dyDescent="0.25">
      <c r="J246" s="145" t="s">
        <v>88</v>
      </c>
      <c r="K246" s="145"/>
      <c r="L246" s="145"/>
      <c r="M246" s="145"/>
      <c r="N246" s="145"/>
    </row>
  </sheetData>
  <mergeCells count="465">
    <mergeCell ref="A114:B114"/>
    <mergeCell ref="A161:C161"/>
    <mergeCell ref="G161:H161"/>
    <mergeCell ref="I161:J161"/>
    <mergeCell ref="K161:L161"/>
    <mergeCell ref="A162:C162"/>
    <mergeCell ref="G162:H162"/>
    <mergeCell ref="I162:J162"/>
    <mergeCell ref="K162:L162"/>
    <mergeCell ref="A146:F146"/>
    <mergeCell ref="A147:L147"/>
    <mergeCell ref="A144:F144"/>
    <mergeCell ref="A145:L145"/>
    <mergeCell ref="A149:F149"/>
    <mergeCell ref="A153:F153"/>
    <mergeCell ref="A151:F151"/>
    <mergeCell ref="A152:L152"/>
    <mergeCell ref="A137:F137"/>
    <mergeCell ref="A139:L139"/>
    <mergeCell ref="A140:F140"/>
    <mergeCell ref="A141:L141"/>
    <mergeCell ref="A142:F142"/>
    <mergeCell ref="H106:L106"/>
    <mergeCell ref="A126:B126"/>
    <mergeCell ref="E126:G126"/>
    <mergeCell ref="H126:L126"/>
    <mergeCell ref="A107:B107"/>
    <mergeCell ref="E107:G107"/>
    <mergeCell ref="H107:L107"/>
    <mergeCell ref="A108:B108"/>
    <mergeCell ref="E108:G108"/>
    <mergeCell ref="H108:L108"/>
    <mergeCell ref="A125:B125"/>
    <mergeCell ref="E125:G125"/>
    <mergeCell ref="H125:L125"/>
    <mergeCell ref="E122:G122"/>
    <mergeCell ref="H122:L122"/>
    <mergeCell ref="A111:B111"/>
    <mergeCell ref="E111:G111"/>
    <mergeCell ref="H111:L111"/>
    <mergeCell ref="A112:B112"/>
    <mergeCell ref="E112:G112"/>
    <mergeCell ref="H112:L112"/>
    <mergeCell ref="A113:B113"/>
    <mergeCell ref="E113:G113"/>
    <mergeCell ref="H113:L113"/>
    <mergeCell ref="A240:J243"/>
    <mergeCell ref="K243:L243"/>
    <mergeCell ref="J246:N246"/>
    <mergeCell ref="A173:C173"/>
    <mergeCell ref="A178:L178"/>
    <mergeCell ref="A235:J235"/>
    <mergeCell ref="A236:J236"/>
    <mergeCell ref="A237:J237"/>
    <mergeCell ref="A175:C175"/>
    <mergeCell ref="A174:C174"/>
    <mergeCell ref="A176:C176"/>
    <mergeCell ref="D173:E173"/>
    <mergeCell ref="D174:E174"/>
    <mergeCell ref="D175:E175"/>
    <mergeCell ref="D176:E176"/>
    <mergeCell ref="M211:N211"/>
    <mergeCell ref="F176:H176"/>
    <mergeCell ref="I176:J176"/>
    <mergeCell ref="G205:K205"/>
    <mergeCell ref="G209:K209"/>
    <mergeCell ref="G210:K210"/>
    <mergeCell ref="M205:N205"/>
    <mergeCell ref="M206:N206"/>
    <mergeCell ref="M207:N207"/>
    <mergeCell ref="M208:N208"/>
    <mergeCell ref="M209:N209"/>
    <mergeCell ref="M210:N210"/>
    <mergeCell ref="A238:J238"/>
    <mergeCell ref="K164:L164"/>
    <mergeCell ref="K165:L165"/>
    <mergeCell ref="K166:L166"/>
    <mergeCell ref="I164:J164"/>
    <mergeCell ref="I165:J165"/>
    <mergeCell ref="I166:J166"/>
    <mergeCell ref="A172:C172"/>
    <mergeCell ref="D172:E172"/>
    <mergeCell ref="G169:H169"/>
    <mergeCell ref="A171:L171"/>
    <mergeCell ref="I167:J167"/>
    <mergeCell ref="G164:H164"/>
    <mergeCell ref="G165:H165"/>
    <mergeCell ref="G166:H166"/>
    <mergeCell ref="G167:H167"/>
    <mergeCell ref="G168:H168"/>
    <mergeCell ref="A164:C164"/>
    <mergeCell ref="A165:C165"/>
    <mergeCell ref="A166:C166"/>
    <mergeCell ref="A167:C167"/>
    <mergeCell ref="A169:C169"/>
    <mergeCell ref="K158:L158"/>
    <mergeCell ref="A159:C159"/>
    <mergeCell ref="G159:H159"/>
    <mergeCell ref="I159:J159"/>
    <mergeCell ref="K159:L159"/>
    <mergeCell ref="I169:J169"/>
    <mergeCell ref="K167:L167"/>
    <mergeCell ref="K168:L168"/>
    <mergeCell ref="K169:L169"/>
    <mergeCell ref="A158:C158"/>
    <mergeCell ref="G158:H158"/>
    <mergeCell ref="I158:J158"/>
    <mergeCell ref="A15:L15"/>
    <mergeCell ref="K157:L157"/>
    <mergeCell ref="A160:C160"/>
    <mergeCell ref="G160:H160"/>
    <mergeCell ref="I160:J160"/>
    <mergeCell ref="K160:L160"/>
    <mergeCell ref="A168:C168"/>
    <mergeCell ref="G154:H155"/>
    <mergeCell ref="A154:C155"/>
    <mergeCell ref="D154:D155"/>
    <mergeCell ref="E154:E155"/>
    <mergeCell ref="F154:F155"/>
    <mergeCell ref="I154:J155"/>
    <mergeCell ref="G156:H156"/>
    <mergeCell ref="G157:H157"/>
    <mergeCell ref="I157:J157"/>
    <mergeCell ref="I156:J156"/>
    <mergeCell ref="A72:B72"/>
    <mergeCell ref="E72:G72"/>
    <mergeCell ref="H72:L72"/>
    <mergeCell ref="A73:B73"/>
    <mergeCell ref="E73:G73"/>
    <mergeCell ref="H102:L102"/>
    <mergeCell ref="A103:B103"/>
    <mergeCell ref="B217:C217"/>
    <mergeCell ref="B218:C218"/>
    <mergeCell ref="D208:E208"/>
    <mergeCell ref="A2:L2"/>
    <mergeCell ref="A148:L148"/>
    <mergeCell ref="A150:L150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A16:L16"/>
    <mergeCell ref="A17:L17"/>
    <mergeCell ref="A10:L10"/>
    <mergeCell ref="A11:L11"/>
    <mergeCell ref="A12:L12"/>
    <mergeCell ref="A13:L13"/>
    <mergeCell ref="A14:L14"/>
    <mergeCell ref="A224:C224"/>
    <mergeCell ref="A225:C225"/>
    <mergeCell ref="A226:C226"/>
    <mergeCell ref="A232:J233"/>
    <mergeCell ref="A163:C163"/>
    <mergeCell ref="G163:H163"/>
    <mergeCell ref="I163:J163"/>
    <mergeCell ref="D209:E209"/>
    <mergeCell ref="D210:E210"/>
    <mergeCell ref="D205:E205"/>
    <mergeCell ref="B205:C205"/>
    <mergeCell ref="B206:C206"/>
    <mergeCell ref="B207:C207"/>
    <mergeCell ref="B208:C208"/>
    <mergeCell ref="B209:C209"/>
    <mergeCell ref="B210:C210"/>
    <mergeCell ref="D206:E206"/>
    <mergeCell ref="D207:E207"/>
    <mergeCell ref="I175:J175"/>
    <mergeCell ref="I172:J172"/>
    <mergeCell ref="F172:H172"/>
    <mergeCell ref="I168:J168"/>
    <mergeCell ref="B215:C215"/>
    <mergeCell ref="B216:C216"/>
    <mergeCell ref="A39:L39"/>
    <mergeCell ref="A40:C40"/>
    <mergeCell ref="A43:L43"/>
    <mergeCell ref="A231:B231"/>
    <mergeCell ref="A179:L179"/>
    <mergeCell ref="F175:H175"/>
    <mergeCell ref="I173:J173"/>
    <mergeCell ref="I174:J174"/>
    <mergeCell ref="F173:H173"/>
    <mergeCell ref="F174:H174"/>
    <mergeCell ref="G206:K206"/>
    <mergeCell ref="G207:K207"/>
    <mergeCell ref="G208:K208"/>
    <mergeCell ref="D215:E215"/>
    <mergeCell ref="D216:E216"/>
    <mergeCell ref="D217:E217"/>
    <mergeCell ref="D218:E218"/>
    <mergeCell ref="B219:C219"/>
    <mergeCell ref="D219:E219"/>
    <mergeCell ref="B220:C220"/>
    <mergeCell ref="D220:E220"/>
    <mergeCell ref="A223:C223"/>
    <mergeCell ref="A221:L221"/>
    <mergeCell ref="D223:H223"/>
    <mergeCell ref="A51:B51"/>
    <mergeCell ref="E51:G51"/>
    <mergeCell ref="H51:L51"/>
    <mergeCell ref="K156:L156"/>
    <mergeCell ref="A156:C156"/>
    <mergeCell ref="K163:L163"/>
    <mergeCell ref="K154:L155"/>
    <mergeCell ref="A157:C157"/>
    <mergeCell ref="A19:L19"/>
    <mergeCell ref="A20:L20"/>
    <mergeCell ref="A25:L25"/>
    <mergeCell ref="A24:L24"/>
    <mergeCell ref="A26:L26"/>
    <mergeCell ref="C30:D30"/>
    <mergeCell ref="C31:D31"/>
    <mergeCell ref="C33:D33"/>
    <mergeCell ref="C32:D32"/>
    <mergeCell ref="E46:G46"/>
    <mergeCell ref="H46:L46"/>
    <mergeCell ref="A47:B47"/>
    <mergeCell ref="E47:G47"/>
    <mergeCell ref="H47:L47"/>
    <mergeCell ref="A35:L35"/>
    <mergeCell ref="A37:L37"/>
    <mergeCell ref="H73:L73"/>
    <mergeCell ref="A91:B91"/>
    <mergeCell ref="E91:G91"/>
    <mergeCell ref="H91:L91"/>
    <mergeCell ref="A92:B92"/>
    <mergeCell ref="E92:G92"/>
    <mergeCell ref="E121:G121"/>
    <mergeCell ref="H121:L121"/>
    <mergeCell ref="A122:B122"/>
    <mergeCell ref="H97:L97"/>
    <mergeCell ref="A98:B98"/>
    <mergeCell ref="E98:G98"/>
    <mergeCell ref="H98:L98"/>
    <mergeCell ref="A99:B99"/>
    <mergeCell ref="E99:G99"/>
    <mergeCell ref="H99:L99"/>
    <mergeCell ref="A100:B100"/>
    <mergeCell ref="E100:G100"/>
    <mergeCell ref="H100:L100"/>
    <mergeCell ref="A101:B101"/>
    <mergeCell ref="E101:G101"/>
    <mergeCell ref="H101:L101"/>
    <mergeCell ref="A102:B102"/>
    <mergeCell ref="E102:G102"/>
    <mergeCell ref="A67:B67"/>
    <mergeCell ref="E67:G67"/>
    <mergeCell ref="H67:L67"/>
    <mergeCell ref="A68:B68"/>
    <mergeCell ref="E68:G68"/>
    <mergeCell ref="H68:L68"/>
    <mergeCell ref="A69:B69"/>
    <mergeCell ref="E69:G69"/>
    <mergeCell ref="H69:L69"/>
    <mergeCell ref="E30:F30"/>
    <mergeCell ref="E31:F31"/>
    <mergeCell ref="E32:F32"/>
    <mergeCell ref="E33:F33"/>
    <mergeCell ref="E76:G76"/>
    <mergeCell ref="H76:L76"/>
    <mergeCell ref="A127:B127"/>
    <mergeCell ref="E127:G127"/>
    <mergeCell ref="H127:L127"/>
    <mergeCell ref="A42:L42"/>
    <mergeCell ref="A50:B50"/>
    <mergeCell ref="E50:G50"/>
    <mergeCell ref="H50:L50"/>
    <mergeCell ref="A75:B75"/>
    <mergeCell ref="E75:G75"/>
    <mergeCell ref="H75:L75"/>
    <mergeCell ref="A76:B76"/>
    <mergeCell ref="A45:B45"/>
    <mergeCell ref="E45:G45"/>
    <mergeCell ref="H45:L45"/>
    <mergeCell ref="A46:B46"/>
    <mergeCell ref="A66:B66"/>
    <mergeCell ref="E66:G66"/>
    <mergeCell ref="H66:L66"/>
    <mergeCell ref="A44:B44"/>
    <mergeCell ref="E44:G44"/>
    <mergeCell ref="H44:L44"/>
    <mergeCell ref="A133:A134"/>
    <mergeCell ref="G133:G134"/>
    <mergeCell ref="H133:J133"/>
    <mergeCell ref="B133:F134"/>
    <mergeCell ref="B135:F135"/>
    <mergeCell ref="B136:F136"/>
    <mergeCell ref="A130:L130"/>
    <mergeCell ref="A129:B129"/>
    <mergeCell ref="E129:G129"/>
    <mergeCell ref="H129:L129"/>
    <mergeCell ref="A52:B52"/>
    <mergeCell ref="E52:G52"/>
    <mergeCell ref="H52:L52"/>
    <mergeCell ref="A53:B53"/>
    <mergeCell ref="E53:G53"/>
    <mergeCell ref="H53:L53"/>
    <mergeCell ref="A54:B54"/>
    <mergeCell ref="E54:G54"/>
    <mergeCell ref="A128:B128"/>
    <mergeCell ref="E128:G128"/>
    <mergeCell ref="H128:L128"/>
    <mergeCell ref="A143:L143"/>
    <mergeCell ref="A227:C227"/>
    <mergeCell ref="D227:H227"/>
    <mergeCell ref="D226:H226"/>
    <mergeCell ref="D224:H224"/>
    <mergeCell ref="D225:H225"/>
    <mergeCell ref="A70:B70"/>
    <mergeCell ref="E70:G70"/>
    <mergeCell ref="H70:L70"/>
    <mergeCell ref="A71:B71"/>
    <mergeCell ref="E71:G71"/>
    <mergeCell ref="H71:L71"/>
    <mergeCell ref="A123:B123"/>
    <mergeCell ref="E123:G123"/>
    <mergeCell ref="H123:L123"/>
    <mergeCell ref="A124:B124"/>
    <mergeCell ref="E124:G124"/>
    <mergeCell ref="H124:L124"/>
    <mergeCell ref="A119:B119"/>
    <mergeCell ref="E119:G119"/>
    <mergeCell ref="H119:L119"/>
    <mergeCell ref="A120:B120"/>
    <mergeCell ref="E120:G120"/>
    <mergeCell ref="H120:L120"/>
    <mergeCell ref="A121:B121"/>
    <mergeCell ref="H54:L54"/>
    <mergeCell ref="A55:B55"/>
    <mergeCell ref="E55:G55"/>
    <mergeCell ref="H55:L55"/>
    <mergeCell ref="A56:B56"/>
    <mergeCell ref="E56:G56"/>
    <mergeCell ref="H56:L56"/>
    <mergeCell ref="A57:B57"/>
    <mergeCell ref="E57:G57"/>
    <mergeCell ref="H57:L57"/>
    <mergeCell ref="A58:B58"/>
    <mergeCell ref="E58:G58"/>
    <mergeCell ref="H58:L58"/>
    <mergeCell ref="A59:B59"/>
    <mergeCell ref="E59:G59"/>
    <mergeCell ref="H59:L59"/>
    <mergeCell ref="A60:B60"/>
    <mergeCell ref="E60:G60"/>
    <mergeCell ref="H60:L60"/>
    <mergeCell ref="E114:G114"/>
    <mergeCell ref="H114:L114"/>
    <mergeCell ref="A115:B115"/>
    <mergeCell ref="E115:G115"/>
    <mergeCell ref="H115:L115"/>
    <mergeCell ref="A116:B116"/>
    <mergeCell ref="E116:G116"/>
    <mergeCell ref="H116:L116"/>
    <mergeCell ref="A117:B117"/>
    <mergeCell ref="E117:G117"/>
    <mergeCell ref="H117:L117"/>
    <mergeCell ref="A118:B118"/>
    <mergeCell ref="E118:G118"/>
    <mergeCell ref="H118:L118"/>
    <mergeCell ref="A77:B77"/>
    <mergeCell ref="E77:G77"/>
    <mergeCell ref="H77:L77"/>
    <mergeCell ref="A78:B78"/>
    <mergeCell ref="E78:G78"/>
    <mergeCell ref="H78:L78"/>
    <mergeCell ref="A79:B79"/>
    <mergeCell ref="E79:G79"/>
    <mergeCell ref="H79:L79"/>
    <mergeCell ref="A80:B80"/>
    <mergeCell ref="E80:G80"/>
    <mergeCell ref="H80:L80"/>
    <mergeCell ref="A81:B81"/>
    <mergeCell ref="E81:G81"/>
    <mergeCell ref="H81:L81"/>
    <mergeCell ref="A82:B82"/>
    <mergeCell ref="E82:G82"/>
    <mergeCell ref="H82:L82"/>
    <mergeCell ref="A83:B83"/>
    <mergeCell ref="E83:G83"/>
    <mergeCell ref="H83:L83"/>
    <mergeCell ref="A84:B84"/>
    <mergeCell ref="E84:G84"/>
    <mergeCell ref="H84:L84"/>
    <mergeCell ref="A85:B85"/>
    <mergeCell ref="E85:G85"/>
    <mergeCell ref="H85:L85"/>
    <mergeCell ref="E90:G90"/>
    <mergeCell ref="H90:L90"/>
    <mergeCell ref="A109:B109"/>
    <mergeCell ref="E109:G109"/>
    <mergeCell ref="H109:L109"/>
    <mergeCell ref="A86:B86"/>
    <mergeCell ref="E86:G86"/>
    <mergeCell ref="H86:L86"/>
    <mergeCell ref="A87:B87"/>
    <mergeCell ref="E87:G87"/>
    <mergeCell ref="H87:L87"/>
    <mergeCell ref="A88:B88"/>
    <mergeCell ref="E88:G88"/>
    <mergeCell ref="H88:L88"/>
    <mergeCell ref="E103:G103"/>
    <mergeCell ref="H103:L103"/>
    <mergeCell ref="A104:B104"/>
    <mergeCell ref="E104:G104"/>
    <mergeCell ref="H104:L104"/>
    <mergeCell ref="A105:B105"/>
    <mergeCell ref="E105:G105"/>
    <mergeCell ref="H105:L105"/>
    <mergeCell ref="A106:B106"/>
    <mergeCell ref="E106:G106"/>
    <mergeCell ref="E63:G63"/>
    <mergeCell ref="H63:L63"/>
    <mergeCell ref="A110:B110"/>
    <mergeCell ref="E110:G110"/>
    <mergeCell ref="H110:L110"/>
    <mergeCell ref="H92:L92"/>
    <mergeCell ref="A93:B93"/>
    <mergeCell ref="E93:G93"/>
    <mergeCell ref="H93:L93"/>
    <mergeCell ref="A94:B94"/>
    <mergeCell ref="E94:G94"/>
    <mergeCell ref="H94:L94"/>
    <mergeCell ref="A95:B95"/>
    <mergeCell ref="E95:G95"/>
    <mergeCell ref="H95:L95"/>
    <mergeCell ref="A96:B96"/>
    <mergeCell ref="E96:G96"/>
    <mergeCell ref="H96:L96"/>
    <mergeCell ref="A97:B97"/>
    <mergeCell ref="E97:G97"/>
    <mergeCell ref="A89:B89"/>
    <mergeCell ref="E89:G89"/>
    <mergeCell ref="H89:L89"/>
    <mergeCell ref="A90:B90"/>
    <mergeCell ref="A8:D8"/>
    <mergeCell ref="A9:L9"/>
    <mergeCell ref="A48:B48"/>
    <mergeCell ref="E48:G48"/>
    <mergeCell ref="H48:L48"/>
    <mergeCell ref="A49:B49"/>
    <mergeCell ref="E49:G49"/>
    <mergeCell ref="H49:L49"/>
    <mergeCell ref="A74:B74"/>
    <mergeCell ref="E74:G74"/>
    <mergeCell ref="H74:L74"/>
    <mergeCell ref="A64:B64"/>
    <mergeCell ref="E64:G64"/>
    <mergeCell ref="H64:L64"/>
    <mergeCell ref="A65:B65"/>
    <mergeCell ref="E65:G65"/>
    <mergeCell ref="H65:L65"/>
    <mergeCell ref="A61:B61"/>
    <mergeCell ref="E61:G61"/>
    <mergeCell ref="H61:L61"/>
    <mergeCell ref="A62:B62"/>
    <mergeCell ref="E62:G62"/>
    <mergeCell ref="H62:L62"/>
    <mergeCell ref="A63:B63"/>
  </mergeCells>
  <phoneticPr fontId="13" type="noConversion"/>
  <pageMargins left="0.39370078740157499" right="0.43307086614173201" top="0.78740157480314998" bottom="0.39370078740157499" header="0.31496062992126" footer="0.31496062992126"/>
  <pageSetup paperSize="9" scale="4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2024-06-03T13:42:24Z</dcterms:modified>
</cp:coreProperties>
</file>