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D9AF33FF-E345-4A7C-BE9A-FA64AF093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K162" i="1" l="1"/>
  <c r="G162" i="1"/>
  <c r="K155" i="1"/>
  <c r="G155" i="1"/>
  <c r="K151" i="1"/>
  <c r="G151" i="1"/>
  <c r="K150" i="1"/>
  <c r="G150" i="1"/>
  <c r="K149" i="1"/>
  <c r="G149" i="1"/>
  <c r="K148" i="1"/>
  <c r="G148" i="1"/>
  <c r="K153" i="1"/>
  <c r="G153" i="1"/>
  <c r="K152" i="1"/>
  <c r="G152" i="1"/>
  <c r="K154" i="1"/>
  <c r="G154" i="1"/>
  <c r="E106" i="1"/>
  <c r="E105" i="1"/>
  <c r="E104" i="1"/>
  <c r="E115" i="1"/>
  <c r="E114" i="1"/>
  <c r="E113" i="1"/>
  <c r="E112" i="1"/>
  <c r="E111" i="1"/>
  <c r="E100" i="1"/>
  <c r="E99" i="1"/>
  <c r="E98" i="1"/>
  <c r="E97" i="1"/>
  <c r="E96" i="1"/>
  <c r="E95" i="1"/>
  <c r="E94" i="1"/>
  <c r="E93" i="1"/>
  <c r="E92" i="1"/>
  <c r="E91" i="1"/>
  <c r="E90" i="1"/>
  <c r="E89" i="1"/>
  <c r="E109" i="1"/>
  <c r="E108" i="1"/>
  <c r="E107" i="1"/>
  <c r="E103" i="1"/>
  <c r="E102" i="1"/>
  <c r="E101" i="1"/>
  <c r="E116" i="1"/>
  <c r="E117" i="1"/>
  <c r="E110" i="1"/>
  <c r="E48" i="1"/>
  <c r="E49" i="1"/>
  <c r="E50" i="1"/>
  <c r="E47" i="1" s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 l="1"/>
  <c r="C183" i="1"/>
  <c r="D183" i="1"/>
  <c r="E183" i="1"/>
  <c r="F183" i="1"/>
  <c r="G183" i="1"/>
  <c r="H183" i="1"/>
  <c r="I183" i="1"/>
  <c r="J183" i="1"/>
  <c r="K183" i="1"/>
  <c r="L183" i="1"/>
  <c r="M183" i="1"/>
  <c r="B183" i="1"/>
  <c r="C187" i="1"/>
  <c r="D187" i="1"/>
  <c r="E187" i="1"/>
  <c r="F187" i="1"/>
  <c r="G187" i="1"/>
  <c r="H187" i="1"/>
  <c r="I187" i="1"/>
  <c r="J187" i="1"/>
  <c r="K187" i="1"/>
  <c r="L187" i="1"/>
  <c r="M187" i="1"/>
  <c r="C186" i="1"/>
  <c r="D186" i="1"/>
  <c r="E186" i="1"/>
  <c r="F186" i="1"/>
  <c r="G186" i="1"/>
  <c r="H186" i="1"/>
  <c r="I186" i="1"/>
  <c r="J186" i="1"/>
  <c r="K186" i="1"/>
  <c r="L186" i="1"/>
  <c r="M186" i="1"/>
  <c r="C179" i="1"/>
  <c r="D179" i="1"/>
  <c r="E179" i="1"/>
  <c r="F179" i="1"/>
  <c r="G179" i="1"/>
  <c r="H179" i="1"/>
  <c r="I179" i="1"/>
  <c r="J179" i="1"/>
  <c r="K179" i="1"/>
  <c r="L179" i="1"/>
  <c r="M179" i="1"/>
  <c r="C180" i="1"/>
  <c r="D180" i="1"/>
  <c r="E180" i="1"/>
  <c r="F180" i="1"/>
  <c r="G180" i="1"/>
  <c r="H180" i="1"/>
  <c r="I180" i="1"/>
  <c r="J180" i="1"/>
  <c r="K180" i="1"/>
  <c r="L180" i="1"/>
  <c r="M180" i="1"/>
  <c r="B186" i="1"/>
  <c r="B179" i="1"/>
  <c r="B187" i="1"/>
  <c r="B180" i="1"/>
  <c r="B181" i="1"/>
  <c r="B182" i="1"/>
  <c r="A188" i="1"/>
  <c r="A187" i="1"/>
  <c r="A186" i="1"/>
  <c r="A183" i="1"/>
  <c r="A180" i="1"/>
  <c r="E162" i="1"/>
  <c r="H128" i="1"/>
  <c r="I128" i="1"/>
  <c r="J128" i="1"/>
  <c r="G128" i="1"/>
  <c r="E31" i="1"/>
  <c r="E30" i="1"/>
  <c r="D40" i="1"/>
  <c r="E46" i="1"/>
  <c r="E45" i="1"/>
  <c r="E44" i="1"/>
  <c r="C32" i="1"/>
  <c r="B32" i="1"/>
  <c r="K156" i="1"/>
  <c r="G156" i="1"/>
  <c r="K236" i="1"/>
  <c r="C181" i="1"/>
  <c r="D181" i="1"/>
  <c r="E181" i="1"/>
  <c r="F181" i="1"/>
  <c r="G181" i="1"/>
  <c r="H181" i="1"/>
  <c r="I181" i="1"/>
  <c r="J181" i="1"/>
  <c r="K181" i="1"/>
  <c r="L181" i="1"/>
  <c r="M181" i="1"/>
  <c r="C182" i="1"/>
  <c r="D182" i="1"/>
  <c r="E182" i="1"/>
  <c r="F182" i="1"/>
  <c r="G182" i="1"/>
  <c r="H182" i="1"/>
  <c r="I182" i="1"/>
  <c r="J182" i="1"/>
  <c r="K182" i="1"/>
  <c r="L182" i="1"/>
  <c r="M182" i="1"/>
  <c r="A182" i="1"/>
  <c r="A181" i="1"/>
  <c r="N186" i="1" l="1"/>
  <c r="N187" i="1"/>
  <c r="E32" i="1"/>
  <c r="I168" i="1" s="1"/>
  <c r="D190" i="1" s="1"/>
  <c r="N182" i="1"/>
  <c r="N181" i="1"/>
  <c r="N180" i="1"/>
  <c r="C184" i="1"/>
  <c r="D184" i="1"/>
  <c r="E184" i="1"/>
  <c r="F184" i="1"/>
  <c r="G184" i="1"/>
  <c r="H184" i="1"/>
  <c r="I184" i="1"/>
  <c r="J184" i="1"/>
  <c r="K184" i="1"/>
  <c r="L184" i="1"/>
  <c r="M184" i="1"/>
  <c r="C185" i="1"/>
  <c r="D185" i="1"/>
  <c r="E185" i="1"/>
  <c r="F185" i="1"/>
  <c r="G185" i="1"/>
  <c r="H185" i="1"/>
  <c r="I185" i="1"/>
  <c r="J185" i="1"/>
  <c r="K185" i="1"/>
  <c r="L185" i="1"/>
  <c r="M185" i="1"/>
  <c r="C189" i="1"/>
  <c r="D189" i="1"/>
  <c r="E189" i="1"/>
  <c r="F189" i="1"/>
  <c r="G189" i="1"/>
  <c r="H189" i="1"/>
  <c r="I189" i="1"/>
  <c r="J189" i="1"/>
  <c r="K189" i="1"/>
  <c r="L189" i="1"/>
  <c r="M189" i="1"/>
  <c r="B189" i="1"/>
  <c r="B185" i="1"/>
  <c r="B184" i="1"/>
  <c r="M190" i="1" l="1"/>
  <c r="L190" i="1"/>
  <c r="E190" i="1"/>
  <c r="I190" i="1"/>
  <c r="F190" i="1"/>
  <c r="C188" i="1"/>
  <c r="K188" i="1"/>
  <c r="D188" i="1"/>
  <c r="L188" i="1"/>
  <c r="J188" i="1"/>
  <c r="E188" i="1"/>
  <c r="M188" i="1"/>
  <c r="F188" i="1"/>
  <c r="G188" i="1"/>
  <c r="H188" i="1"/>
  <c r="I188" i="1"/>
  <c r="B188" i="1"/>
  <c r="C190" i="1"/>
  <c r="K190" i="1"/>
  <c r="J190" i="1"/>
  <c r="B190" i="1"/>
  <c r="H190" i="1"/>
  <c r="G190" i="1"/>
  <c r="I169" i="1"/>
  <c r="N193" i="1"/>
  <c r="A189" i="1"/>
  <c r="A190" i="1"/>
  <c r="A184" i="1"/>
  <c r="A185" i="1"/>
  <c r="A179" i="1"/>
  <c r="N189" i="1" l="1"/>
  <c r="N179" i="1"/>
  <c r="N183" i="1"/>
  <c r="N185" i="1"/>
  <c r="N188" i="1"/>
  <c r="N184" i="1"/>
  <c r="N190" i="1"/>
  <c r="G157" i="1" l="1"/>
  <c r="K157" i="1"/>
  <c r="K158" i="1" l="1"/>
  <c r="G158" i="1"/>
  <c r="G159" i="1" l="1"/>
  <c r="K159" i="1"/>
  <c r="K160" i="1" l="1"/>
  <c r="G160" i="1"/>
  <c r="G161" i="1" l="1"/>
  <c r="K161" i="1"/>
  <c r="B178" i="1" s="1"/>
  <c r="B177" i="1" l="1"/>
  <c r="C176" i="1"/>
  <c r="E176" i="1"/>
  <c r="G176" i="1"/>
  <c r="I176" i="1"/>
  <c r="K176" i="1"/>
  <c r="M176" i="1"/>
  <c r="D176" i="1"/>
  <c r="F176" i="1"/>
  <c r="H176" i="1"/>
  <c r="J176" i="1"/>
  <c r="L176" i="1"/>
  <c r="B176" i="1"/>
  <c r="B192" i="1" s="1"/>
  <c r="J178" i="1" l="1"/>
  <c r="J177" i="1" s="1"/>
  <c r="D178" i="1"/>
  <c r="D177" i="1" s="1"/>
  <c r="C178" i="1"/>
  <c r="C177" i="1" s="1"/>
  <c r="H178" i="1"/>
  <c r="H177" i="1" s="1"/>
  <c r="F178" i="1"/>
  <c r="F177" i="1" s="1"/>
  <c r="G178" i="1"/>
  <c r="G177" i="1" s="1"/>
  <c r="E178" i="1"/>
  <c r="E177" i="1" s="1"/>
  <c r="I178" i="1"/>
  <c r="I177" i="1" s="1"/>
  <c r="K178" i="1"/>
  <c r="K177" i="1" s="1"/>
  <c r="M178" i="1"/>
  <c r="M177" i="1" s="1"/>
  <c r="L178" i="1"/>
  <c r="L177" i="1" s="1"/>
  <c r="J192" i="1"/>
  <c r="J191" i="1" s="1"/>
  <c r="H192" i="1"/>
  <c r="H191" i="1" s="1"/>
  <c r="I192" i="1"/>
  <c r="I191" i="1" s="1"/>
  <c r="L192" i="1"/>
  <c r="L191" i="1" s="1"/>
  <c r="F192" i="1"/>
  <c r="F191" i="1" s="1"/>
  <c r="M192" i="1"/>
  <c r="M191" i="1" s="1"/>
  <c r="G192" i="1"/>
  <c r="G191" i="1" s="1"/>
  <c r="E192" i="1"/>
  <c r="E191" i="1" s="1"/>
  <c r="C192" i="1"/>
  <c r="C191" i="1" s="1"/>
  <c r="D192" i="1"/>
  <c r="D191" i="1" s="1"/>
  <c r="K192" i="1"/>
  <c r="K191" i="1" s="1"/>
  <c r="B191" i="1"/>
  <c r="N176" i="1"/>
  <c r="D199" i="1" s="1"/>
  <c r="J194" i="1" l="1"/>
  <c r="K194" i="1"/>
  <c r="B199" i="1"/>
  <c r="M200" i="1" s="1"/>
  <c r="F194" i="1"/>
  <c r="C194" i="1"/>
  <c r="D194" i="1"/>
  <c r="N177" i="1"/>
  <c r="H194" i="1"/>
  <c r="L194" i="1"/>
  <c r="M194" i="1"/>
  <c r="I194" i="1"/>
  <c r="E194" i="1"/>
  <c r="G194" i="1"/>
  <c r="N178" i="1"/>
  <c r="D200" i="1" s="1"/>
  <c r="N191" i="1"/>
  <c r="D202" i="1" s="1"/>
  <c r="B202" i="1" s="1"/>
  <c r="N192" i="1"/>
  <c r="B194" i="1"/>
  <c r="D201" i="1" l="1"/>
  <c r="D203" i="1" s="1"/>
  <c r="B200" i="1"/>
  <c r="M201" i="1" s="1"/>
  <c r="N194" i="1"/>
  <c r="B201" i="1" l="1"/>
  <c r="B203" i="1"/>
  <c r="M202" i="1" s="1"/>
  <c r="M204" i="1" s="1"/>
  <c r="E118" i="1"/>
  <c r="M199" i="1" l="1"/>
  <c r="A195" i="1"/>
  <c r="B195" i="1" s="1"/>
  <c r="C195" i="1" s="1"/>
  <c r="D195" i="1" s="1"/>
  <c r="E195" i="1" s="1"/>
  <c r="F195" i="1" s="1"/>
  <c r="G195" i="1" s="1"/>
  <c r="H195" i="1" s="1"/>
  <c r="I195" i="1" s="1"/>
  <c r="J195" i="1" s="1"/>
  <c r="K195" i="1" s="1"/>
  <c r="L195" i="1" s="1"/>
  <c r="M195" i="1" s="1"/>
  <c r="D209" i="1"/>
  <c r="B210" i="1"/>
  <c r="D210" i="1" l="1"/>
  <c r="D212" i="1" s="1"/>
  <c r="B212" i="1"/>
</calcChain>
</file>

<file path=xl/sharedStrings.xml><?xml version="1.0" encoding="utf-8"?>
<sst xmlns="http://schemas.openxmlformats.org/spreadsheetml/2006/main" count="346" uniqueCount="258">
  <si>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</si>
  <si>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</si>
  <si>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</si>
  <si>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</si>
  <si>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</si>
  <si>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</si>
  <si>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</si>
  <si>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</si>
  <si>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</si>
  <si>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</si>
  <si>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</si>
  <si>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</si>
  <si>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</si>
  <si>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</si>
  <si>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</si>
  <si>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</si>
  <si>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</si>
  <si>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</si>
  <si>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</si>
  <si>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</si>
  <si>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</si>
  <si>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</si>
  <si>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</si>
  <si>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</si>
  <si>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</si>
  <si>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</si>
  <si>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</si>
  <si>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</si>
  <si>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</si>
  <si>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</si>
  <si>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</si>
  <si>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</si>
  <si>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</si>
  <si>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</si>
  <si>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</si>
  <si>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</si>
  <si>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</si>
  <si>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</si>
  <si>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</si>
  <si>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</si>
  <si>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</si>
  <si>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</si>
  <si>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</si>
  <si>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</si>
  <si>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</si>
  <si>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</si>
  <si>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</si>
  <si>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</si>
  <si>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</si>
  <si>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</si>
  <si>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</si>
  <si>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</si>
  <si>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</si>
  <si>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</si>
  <si>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</si>
  <si>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</si>
  <si>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</si>
  <si>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</si>
  <si>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</si>
  <si>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</si>
  <si>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</si>
  <si>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</si>
  <si>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</si>
  <si>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</si>
  <si>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</si>
  <si>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</si>
  <si>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</si>
  <si>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</si>
  <si>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</si>
  <si>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</si>
  <si>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</si>
  <si>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</si>
  <si>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</si>
  <si>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</si>
  <si>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</si>
  <si>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</si>
  <si>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</si>
  <si>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</si>
  <si>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</si>
  <si>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</si>
  <si>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</si>
  <si>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</si>
  <si>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</si>
  <si>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</si>
  <si>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</si>
  <si>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</si>
  <si>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</si>
  <si>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</si>
  <si>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</si>
  <si>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</si>
  <si>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</si>
  <si>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</si>
  <si>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</si>
  <si>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</si>
  <si>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</si>
  <si>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</si>
  <si>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</si>
  <si>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</si>
  <si>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</si>
  <si>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</si>
  <si>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</si>
  <si>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</si>
  <si>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</si>
  <si>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</si>
  <si>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</si>
  <si>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</si>
  <si>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</si>
  <si>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</si>
  <si>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</si>
  <si>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</si>
  <si>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</si>
  <si>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</si>
  <si>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</si>
  <si>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</si>
  <si>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</si>
  <si>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</si>
  <si>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</si>
  <si>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</si>
  <si>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</si>
  <si>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</si>
  <si>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</si>
  <si>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</si>
  <si>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</si>
  <si>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</si>
  <si>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</si>
  <si>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</si>
  <si>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</si>
  <si>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</si>
  <si>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</si>
  <si>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</si>
  <si>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</si>
  <si>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</si>
  <si>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</si>
  <si>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</si>
  <si>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</si>
  <si>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</si>
  <si>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Интернет площадки, SMM</t>
  </si>
  <si>
    <t>Развитие</t>
  </si>
  <si>
    <t>Название проекта:  Ремонт квартир и частных домов</t>
  </si>
  <si>
    <t>Нехватка квалифицированных специалистов</t>
  </si>
  <si>
    <t>Задержки в выполнении работ</t>
  </si>
  <si>
    <t>Рост цен на материалы</t>
  </si>
  <si>
    <t>Юридические споры и претензии от клиентов</t>
  </si>
  <si>
    <t>Внимательное юридическое сопровождение договоров, четкое оформление условий и требований в договоре, страхование ответственности по профессиональной деятельности.</t>
  </si>
  <si>
    <t>Рациональное управление запасами, поиск альтернативных поставщиков, заключение долгосрочных контрактов на поставку материалов.</t>
  </si>
  <si>
    <t>Тщательное планирование и контроль выполнения проектов, регулярное обновление графиков работ, оперативное реагирование на возможные проблемы.</t>
  </si>
  <si>
    <t>Найм и обучение персонала, поиск новых специалистов на рынке труда, развитие программ стажировок и обучения.</t>
  </si>
  <si>
    <t>1. **Качество и профессионализм**: Предоставление высококачественных услуг с использованием опытных и квалифицированных специалистов.
2. **Индивидуальный подход**: Понимание потребностей каждого клиента и разработка уникальных решений под его конкретные требования.
3. **Собственные ресурсы**: Наличие собственного парка оборудования, складских помещений и материалов, обеспечивающих гибкость и оперативность в работе.
4. **Репутация и доверие**: Построение прочной репутации на рынке и надежные отзывы клиентов, которые способствуют привлечению новых заказов.
5. **Инновации и технологии**: Внедрение новых технологий и методов работы для улучшения эффективности и качества услуг.</t>
  </si>
  <si>
    <t xml:space="preserve"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
1. Владельцы квартир и частных домов, желающие провести ремонт или реконструкцию своего жилья.
2. Архитекторы, дизайнеры интерьера и другие профессионалы, ищущие надежного подрядчика для реализации своих проектов.
3. Компании и организации, нуждающиеся в ремонте и обновлении офисных помещений.
4. Люди, планирующие продажу или аренду недвижимости и желающие улучшить ее внешний вид и состояние.Анализ целевой аудитории позволит выявить ключевые потребности и предпочтения клиентов, а также адаптировать маркетинговые стратегии и услуги под их ожидания. </t>
  </si>
  <si>
    <t>Цели и задачи проекта:   
**Цели:**
 1. Создание успешного и прибыльного бизнеса в сфере ремонта жилых помещений.
2. Удовлетворение потребностей клиентов в высококачественных услугах по ремонту и реконструкции жилых объектов.
3. Установление прочной репутации на рынке ремонтно-строительных услуг.
4. Увеличение объема клиентской базы и расширение географии деятельности.
5. Максимизация прибыли и обеспечение устойчивого финансового роста.
 **Задачи:**
 1. Изучение рынка ремонтно-строительных услуг: анализ спроса, конкурентной среды, ценовой политики и предпочтений потенциальных клиентов.
2. Разработка эффективной маркетинговой стратегии: определение целевой аудитории, выбор каналов продвижения, создание уникального бренда.
3. Обеспечение высокого качества услуг: найм квалифицированных специалистов, контроль качества материалов и выполненных работ.
4. Оптимизация бизнес-процессов: разработка эффективных систем управления заказами, снабжения и учета, автоматизация рабочих процессов.
5. Финансовое планирование и управление: разработка бюджета, контроль затрат, оптимизация доходов и расходов, обеспечение финансовой устойчивости.
6. Постоянное совершенствование и развитие: обучение персонала, внедрение новых технологий и методов работы, расширение услуг и портфолио.</t>
  </si>
  <si>
    <r>
      <rPr>
        <b/>
        <sz val="11"/>
        <color theme="1"/>
        <rFont val="Calibri"/>
        <family val="2"/>
        <charset val="204"/>
      </rPr>
      <t>ð НПД (самозанятый)</t>
    </r>
    <r>
      <rPr>
        <sz val="11"/>
        <color theme="1"/>
        <rFont val="Calibri"/>
        <family val="2"/>
        <charset val="204"/>
      </rPr>
      <t xml:space="preserve">   ð ИП (Патент, УСН), ОКВЭД:</t>
    </r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</si>
  <si>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</rPr>
      <t>(если требуется более 350 000 руб. инвестиций</t>
    </r>
    <r>
      <rPr>
        <sz val="11"/>
        <color theme="1"/>
        <rFont val="Calibri"/>
        <family val="2"/>
        <charset val="204"/>
      </rPr>
      <t xml:space="preserve">) </t>
    </r>
  </si>
  <si>
    <t>Направление деятельности:   Отделочно ремонтные работы</t>
  </si>
  <si>
    <t>Помещение</t>
  </si>
  <si>
    <t>Ремонт инструмента</t>
  </si>
  <si>
    <t>м.кв.</t>
  </si>
  <si>
    <t>Планируется развитие направления</t>
  </si>
  <si>
    <t>Обжимные клещи VALTEC</t>
  </si>
  <si>
    <t>УШМ Макита 230мм GA9050 2000Вт</t>
  </si>
  <si>
    <t xml:space="preserve">Перфоратор ЗУБР ЗП-24-750К профессионал </t>
  </si>
  <si>
    <t>Клупп DEXX-1</t>
  </si>
  <si>
    <t>Ключ KRAFTOL Panzer-S №2</t>
  </si>
  <si>
    <t>Ключ разводной STAREX максимальная ширина 350мм</t>
  </si>
  <si>
    <t>Ключ разводной STAREX максимальная 300мм</t>
  </si>
  <si>
    <t>Ключ разводной STAREX максимальная 250мм</t>
  </si>
  <si>
    <t xml:space="preserve">Плоскогубцы </t>
  </si>
  <si>
    <t xml:space="preserve">Клещи переставные универсальные </t>
  </si>
  <si>
    <t>Рулетка 5 м</t>
  </si>
  <si>
    <t>Рулетка 10 м</t>
  </si>
  <si>
    <t>Пистолет для герметиков</t>
  </si>
  <si>
    <t>Кувалда колун MATRIX</t>
  </si>
  <si>
    <t>Кирка MATRIX 900мм</t>
  </si>
  <si>
    <t>Уровень строительный рельс 500мм</t>
  </si>
  <si>
    <t xml:space="preserve">Струпцины быстрозажимные </t>
  </si>
  <si>
    <t>Удлинитель электрический 10м ПВС 1,5x2</t>
  </si>
  <si>
    <t xml:space="preserve">Стремянка 5 ступеней </t>
  </si>
  <si>
    <t>Ножовка по дереву BANCO PROFCut</t>
  </si>
  <si>
    <t>Рулетка лазерная STURM длина 1040</t>
  </si>
  <si>
    <t>Мультиметр</t>
  </si>
  <si>
    <t>Маска сварочная хамелеон</t>
  </si>
  <si>
    <t>Набор отверток</t>
  </si>
  <si>
    <t>Молоток</t>
  </si>
  <si>
    <t>Частное лицо</t>
  </si>
  <si>
    <t>Мытищинский строительный рынок г.Москва</t>
  </si>
  <si>
    <t>УШМ Макита 115мм 9554HN710Вт (Б/У)</t>
  </si>
  <si>
    <t>Ленточная шлифмашина Макита 76x457 9910/650Вт (Б/У)</t>
  </si>
  <si>
    <t>Перфоратор Макита H5201C (Б/У)</t>
  </si>
  <si>
    <t>Миксер ЗХБР МP-1050-1 (Б/У)</t>
  </si>
  <si>
    <t>Краскопульт BOSCH PFS65 (Б/У)</t>
  </si>
  <si>
    <t>Шуруповерт Союз ДШС-3312 (Б/У)</t>
  </si>
  <si>
    <t>Клупп электрический Резьбовой (Б/У)</t>
  </si>
  <si>
    <t>Бензопила STIHL MS 180 (Б/У)</t>
  </si>
  <si>
    <t>Циркулярная пила ЗУБР  (Б/У)</t>
  </si>
  <si>
    <t>Электрорубанок BOSCH (Б/У)</t>
  </si>
  <si>
    <t>Электролобзик BOSCH PST 800 PEL (Б/У)</t>
  </si>
  <si>
    <t>Торцовоная пила Felisatti S254/1800Вт (Б/У)</t>
  </si>
  <si>
    <t>Плиткорез электрический ЗУБР ЗЭП-1100С (Б/У)</t>
  </si>
  <si>
    <t>Сварочный аппарат инверторного типа (Б/У)</t>
  </si>
  <si>
    <t>Миксер ЗУБР-ЗМР-12003-1 (Б/У)</t>
  </si>
  <si>
    <t>Расходный материал:</t>
  </si>
  <si>
    <t>БурSDS-max пробойный диам 40 дл 500мм</t>
  </si>
  <si>
    <t>БурSDS-max пробойный диам 32 дл 800мм</t>
  </si>
  <si>
    <t>БурSDS-max пробойный диам 32 дл 400мм</t>
  </si>
  <si>
    <t>БурSDS-max пробойный диам 20 дл 600мм</t>
  </si>
  <si>
    <t>БурSDS-max пробойный диам 12 дл 400мм</t>
  </si>
  <si>
    <t>Пика SDS-max 400мм</t>
  </si>
  <si>
    <t>Бур SDS-plus диам 20 дл 500мм</t>
  </si>
  <si>
    <t>Бур SDS-plus диам 10 дл 300мм</t>
  </si>
  <si>
    <t>Бур SDS-plus диам 10 дл 400мм</t>
  </si>
  <si>
    <t>Бур SDS-plus диам 10 дл 500мм</t>
  </si>
  <si>
    <t>Бур SDS-plusдиам 18 дл 150мм</t>
  </si>
  <si>
    <t>Бур SDS-plusдиам 8 дл 100/160мм</t>
  </si>
  <si>
    <t>Бур SDS-plusдиам 8 дл 50/110мм</t>
  </si>
  <si>
    <t>Бур SDS-plusдиам 6 дл 100/160мм</t>
  </si>
  <si>
    <t>Бур SDS-plusдиам 6 дл 50/110мм</t>
  </si>
  <si>
    <t>Насадка для миксера ЗУБР ЗМР-12003-1для тяжелый растворов)</t>
  </si>
  <si>
    <t>Диск алмазный по бетону 230</t>
  </si>
  <si>
    <t>Диск отрезной по металлу LUGAABRASIV 125x1,2x22,23</t>
  </si>
  <si>
    <t>Лента для шлифмашины макита 9910</t>
  </si>
  <si>
    <t>Диск алмазный шлифовальный Startbuy125</t>
  </si>
  <si>
    <t>Диск лепестковый зачистной 125</t>
  </si>
  <si>
    <t xml:space="preserve">Щетка для УШМ чашеобразная металл </t>
  </si>
  <si>
    <t>Диск на циркулярную пилу ЗУБР ЗПД-1300</t>
  </si>
  <si>
    <t>Цепь на бензопилу STIHLMS 180</t>
  </si>
  <si>
    <t>Биты торсионные магнитные PH2x50мм (набор)</t>
  </si>
  <si>
    <t>Биты с торцевой головкой набор для шуруповерта (набор)</t>
  </si>
  <si>
    <t>Биты для шуруповерта с магнитным наконечником PH2x150мм</t>
  </si>
  <si>
    <t xml:space="preserve">Очки строительные защитные </t>
  </si>
  <si>
    <t>Лестница алюминиевая 3-секционная ВИХРЬ</t>
  </si>
  <si>
    <t>Лестница ал. ВИХРЬ</t>
  </si>
  <si>
    <t>Очки строительные</t>
  </si>
  <si>
    <t>Сооруж. в виде ряда ступен. для подъема и спуска</t>
  </si>
  <si>
    <t>Оптический прибор для защиты глаз</t>
  </si>
  <si>
    <t>Пила, но только бензиновая.</t>
  </si>
  <si>
    <t xml:space="preserve">Перфоратор ЗУБР ЗП-24-750К </t>
  </si>
  <si>
    <t>Инструмент, работает за счет ударов.</t>
  </si>
  <si>
    <t>Кровельные работы</t>
  </si>
  <si>
    <t>Разводка ХВС и ГВС, канализация</t>
  </si>
  <si>
    <t>Установка сан. Тех. Оборудования</t>
  </si>
  <si>
    <t>Отделочные работы</t>
  </si>
  <si>
    <t>Сварные работы</t>
  </si>
  <si>
    <t>Установка заборов</t>
  </si>
  <si>
    <t>Электромонтажные работы</t>
  </si>
  <si>
    <t>Заливка фундаментов</t>
  </si>
  <si>
    <t>Внешняя отделка домов</t>
  </si>
  <si>
    <t>м.м.</t>
  </si>
  <si>
    <t>шт.</t>
  </si>
  <si>
    <t>м.п.</t>
  </si>
  <si>
    <t>п.м.</t>
  </si>
  <si>
    <t>___________________________________________________________________________</t>
  </si>
  <si>
    <t>_______________________________________________________________________________ (Склад)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</si>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</sst>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6" fillId="0" borderId="4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6" fillId="0" borderId="4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justify" wrapText="1"/>
    </xf>
    <xf numFmtId="49" fontId="2" fillId="0" borderId="0" xfId="0" applyNumberFormat="1" applyFont="1" applyAlignment="1">
      <alignment horizontal="justify"/>
    </xf>
    <xf numFmtId="0" fontId="2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horizontal="justify" wrapText="1"/>
    </xf>
    <xf numFmtId="49" fontId="28" fillId="0" borderId="0" xfId="0" applyNumberFormat="1" applyFont="1" applyAlignment="1">
      <alignment horizontal="justify"/>
    </xf>
    <xf numFmtId="0" fontId="1" fillId="0" borderId="0" xfId="0" applyFont="1" applyAlignment="1">
      <alignment horizontal="left"/>
    </xf>
    <xf numFmtId="0" fontId="25" fillId="2" borderId="4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49" fontId="28" fillId="0" borderId="0" xfId="0" applyNumberFormat="1" applyFont="1" applyAlignment="1">
      <alignment horizontal="justify" vertical="center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left" indent="11"/>
    </xf>
    <xf numFmtId="0" fontId="20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9" fontId="22" fillId="0" borderId="1" xfId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39"/>
  <sheetViews>
    <sheetView tabSelected="1" view="pageLayout" zoomScaleNormal="91" workbookViewId="0">
      <selection activeCell="A2" sqref="A2:L2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75" t="s">
        <v>86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8.75" x14ac:dyDescent="0.25">
      <c r="A3" s="1"/>
    </row>
    <row r="4" spans="1:12" ht="18.75" x14ac:dyDescent="0.25">
      <c r="A4" s="75" t="s">
        <v>31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x14ac:dyDescent="0.25">
      <c r="A5" s="96" t="s">
        <v>251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x14ac:dyDescent="0.25">
      <c r="A6" s="96" t="s">
        <v>252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x14ac:dyDescent="0.25">
      <c r="A7" s="96" t="s">
        <v>253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 x14ac:dyDescent="0.25">
      <c r="A8" s="112" t="s">
        <v>254</v>
      </c>
      <c r="B8" s="112"/>
      <c r="C8" s="112"/>
      <c r="D8" s="112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112" t="s">
        <v>90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 t="s">
        <v>255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 t="s">
        <v>91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x14ac:dyDescent="0.25">
      <c r="A12" s="112" t="s">
        <v>256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</row>
    <row r="13" spans="1:12" x14ac:dyDescent="0.25">
      <c r="A13" s="112" t="s">
        <v>92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</row>
    <row r="14" spans="1:12" x14ac:dyDescent="0.25">
      <c r="A14" s="112" t="s">
        <v>257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</row>
    <row r="15" spans="1:12" x14ac:dyDescent="0.25">
      <c r="A15" s="112" t="s">
        <v>93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</row>
    <row r="16" spans="1:12" x14ac:dyDescent="0.25">
      <c r="A16" s="112" t="s">
        <v>257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</row>
    <row r="17" spans="1:14" ht="18.75" x14ac:dyDescent="0.25">
      <c r="A17" s="75" t="s">
        <v>32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1:14" ht="16.5" x14ac:dyDescent="0.25">
      <c r="A18" s="112" t="s">
        <v>138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4"/>
      <c r="N18" s="4"/>
    </row>
    <row r="19" spans="1:14" ht="308.25" customHeight="1" x14ac:dyDescent="0.25">
      <c r="A19" s="116" t="s">
        <v>149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4"/>
      <c r="N19" s="4"/>
    </row>
    <row r="20" spans="1:14" ht="16.5" x14ac:dyDescent="0.25">
      <c r="A20" s="112" t="s">
        <v>152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4"/>
      <c r="N20" s="4"/>
    </row>
    <row r="21" spans="1:14" x14ac:dyDescent="0.25">
      <c r="A21" s="96" t="s">
        <v>94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</row>
    <row r="22" spans="1:14" x14ac:dyDescent="0.25">
      <c r="A22" s="96" t="s">
        <v>150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</row>
    <row r="23" spans="1:14" ht="17.25" customHeight="1" x14ac:dyDescent="0.25">
      <c r="A23" s="117" t="s">
        <v>95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9"/>
      <c r="N23" s="19"/>
    </row>
    <row r="24" spans="1:14" ht="17.25" customHeight="1" x14ac:dyDescent="0.25">
      <c r="A24" s="117" t="s">
        <v>250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9"/>
      <c r="N24" s="19"/>
    </row>
    <row r="25" spans="1:14" ht="17.25" customHeight="1" x14ac:dyDescent="0.25">
      <c r="A25" s="118" t="s">
        <v>96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9"/>
      <c r="N25" s="19"/>
    </row>
    <row r="26" spans="1:14" ht="17.25" customHeight="1" x14ac:dyDescent="0.25">
      <c r="A26" s="118" t="s">
        <v>153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9"/>
      <c r="N26" s="19"/>
    </row>
    <row r="27" spans="1:14" x14ac:dyDescent="0.25">
      <c r="A27" s="96" t="s">
        <v>64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</row>
    <row r="28" spans="1:14" ht="18.75" x14ac:dyDescent="0.25">
      <c r="A28" s="75" t="s">
        <v>0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4" ht="16.5" x14ac:dyDescent="0.25">
      <c r="A29" s="51" t="s">
        <v>98</v>
      </c>
      <c r="B29" s="51" t="s">
        <v>99</v>
      </c>
      <c r="C29" s="103" t="s">
        <v>97</v>
      </c>
      <c r="D29" s="104"/>
      <c r="E29" s="103" t="s">
        <v>105</v>
      </c>
      <c r="F29" s="104"/>
      <c r="G29" s="4"/>
      <c r="H29" s="4"/>
      <c r="I29" s="4"/>
      <c r="J29" s="4"/>
      <c r="K29" s="4"/>
      <c r="L29" s="4"/>
    </row>
    <row r="30" spans="1:14" ht="16.5" x14ac:dyDescent="0.25">
      <c r="A30" s="51"/>
      <c r="B30" s="51">
        <v>0</v>
      </c>
      <c r="C30" s="103">
        <v>0</v>
      </c>
      <c r="D30" s="104"/>
      <c r="E30" s="103">
        <f>B30*C30</f>
        <v>0</v>
      </c>
      <c r="F30" s="104"/>
      <c r="G30" s="4"/>
      <c r="H30" s="4"/>
      <c r="I30" s="4"/>
      <c r="J30" s="4"/>
      <c r="K30" s="4"/>
      <c r="L30" s="4"/>
    </row>
    <row r="31" spans="1:14" ht="16.5" x14ac:dyDescent="0.25">
      <c r="A31" s="51"/>
      <c r="B31" s="52"/>
      <c r="C31" s="103"/>
      <c r="D31" s="104"/>
      <c r="E31" s="103">
        <f t="shared" ref="E31:E32" si="0">B31*C31</f>
        <v>0</v>
      </c>
      <c r="F31" s="104"/>
      <c r="G31" s="4"/>
      <c r="H31" s="4"/>
      <c r="I31" s="4"/>
      <c r="J31" s="4"/>
      <c r="K31" s="4"/>
      <c r="L31" s="4"/>
    </row>
    <row r="32" spans="1:14" ht="16.5" x14ac:dyDescent="0.25">
      <c r="A32" s="51" t="s">
        <v>6</v>
      </c>
      <c r="B32" s="51">
        <f>SUM(B30:B31)</f>
        <v>0</v>
      </c>
      <c r="C32" s="103">
        <f>SUM(C30:C31)</f>
        <v>0</v>
      </c>
      <c r="D32" s="104"/>
      <c r="E32" s="103">
        <f t="shared" si="0"/>
        <v>0</v>
      </c>
      <c r="F32" s="104"/>
      <c r="G32" s="4"/>
      <c r="H32" s="4"/>
      <c r="I32" s="4"/>
      <c r="J32" s="4"/>
      <c r="K32" s="4"/>
      <c r="L32" s="4"/>
    </row>
    <row r="33" spans="1:12" ht="16.5" x14ac:dyDescent="0.2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6.5" x14ac:dyDescent="0.25">
      <c r="A34" s="113" t="s">
        <v>65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x14ac:dyDescent="0.25">
      <c r="A35" s="58" t="s">
        <v>100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25">
      <c r="A36" s="115" t="s">
        <v>156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1:12" x14ac:dyDescent="0.25">
      <c r="A37" s="58" t="s">
        <v>101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x14ac:dyDescent="0.25">
      <c r="A38" s="115" t="s">
        <v>137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2" x14ac:dyDescent="0.25">
      <c r="A39" s="115" t="s">
        <v>102</v>
      </c>
      <c r="B39" s="115"/>
      <c r="C39" s="115"/>
      <c r="D39" s="59">
        <v>2</v>
      </c>
      <c r="E39" s="58"/>
      <c r="F39" s="58"/>
      <c r="G39" s="58"/>
      <c r="H39" s="58"/>
      <c r="I39" s="58"/>
      <c r="J39" s="58"/>
      <c r="K39" s="58"/>
      <c r="L39" s="58"/>
    </row>
    <row r="40" spans="1:12" ht="15.75" x14ac:dyDescent="0.25">
      <c r="A40" s="58" t="s">
        <v>103</v>
      </c>
      <c r="B40" s="58"/>
      <c r="C40" s="58"/>
      <c r="D40" s="60">
        <f>$M203</f>
        <v>7</v>
      </c>
      <c r="E40" s="58"/>
      <c r="F40" s="58"/>
      <c r="G40" s="58"/>
      <c r="H40" s="58"/>
      <c r="I40" s="58"/>
      <c r="J40" s="58"/>
      <c r="K40" s="58"/>
      <c r="L40" s="58"/>
    </row>
    <row r="41" spans="1:12" ht="17.25" x14ac:dyDescent="0.2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</row>
    <row r="42" spans="1:12" x14ac:dyDescent="0.25">
      <c r="A42" s="96" t="s">
        <v>104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</row>
    <row r="43" spans="1:12" ht="33.75" customHeight="1" x14ac:dyDescent="0.25">
      <c r="A43" s="109" t="s">
        <v>12</v>
      </c>
      <c r="B43" s="69"/>
      <c r="C43" s="27" t="s">
        <v>1</v>
      </c>
      <c r="D43" s="27" t="s">
        <v>2</v>
      </c>
      <c r="E43" s="110" t="s">
        <v>3</v>
      </c>
      <c r="F43" s="110"/>
      <c r="G43" s="110"/>
      <c r="H43" s="70" t="s">
        <v>4</v>
      </c>
      <c r="I43" s="70"/>
      <c r="J43" s="70"/>
      <c r="K43" s="70"/>
      <c r="L43" s="70"/>
    </row>
    <row r="44" spans="1:12" hidden="1" x14ac:dyDescent="0.25">
      <c r="A44" s="109"/>
      <c r="B44" s="69"/>
      <c r="C44" s="26"/>
      <c r="D44" s="26"/>
      <c r="E44" s="110">
        <f t="shared" ref="E44:E46" si="1">C44*D44</f>
        <v>0</v>
      </c>
      <c r="F44" s="110"/>
      <c r="G44" s="110"/>
      <c r="H44" s="111"/>
      <c r="I44" s="111"/>
      <c r="J44" s="111"/>
      <c r="K44" s="111"/>
      <c r="L44" s="111"/>
    </row>
    <row r="45" spans="1:12" hidden="1" x14ac:dyDescent="0.25">
      <c r="A45" s="109"/>
      <c r="B45" s="69"/>
      <c r="C45" s="26"/>
      <c r="D45" s="26"/>
      <c r="E45" s="110">
        <f t="shared" si="1"/>
        <v>0</v>
      </c>
      <c r="F45" s="110"/>
      <c r="G45" s="110"/>
      <c r="H45" s="111"/>
      <c r="I45" s="111"/>
      <c r="J45" s="111"/>
      <c r="K45" s="111"/>
      <c r="L45" s="111"/>
    </row>
    <row r="46" spans="1:12" hidden="1" x14ac:dyDescent="0.25">
      <c r="A46" s="109"/>
      <c r="B46" s="69"/>
      <c r="C46" s="26"/>
      <c r="D46" s="26"/>
      <c r="E46" s="110">
        <f t="shared" si="1"/>
        <v>0</v>
      </c>
      <c r="F46" s="110"/>
      <c r="G46" s="110"/>
      <c r="H46" s="111"/>
      <c r="I46" s="111"/>
      <c r="J46" s="111"/>
      <c r="K46" s="111"/>
      <c r="L46" s="111"/>
    </row>
    <row r="47" spans="1:12" ht="15.75" thickBot="1" x14ac:dyDescent="0.3">
      <c r="A47" s="106" t="s">
        <v>5</v>
      </c>
      <c r="B47" s="107"/>
      <c r="C47" s="28"/>
      <c r="D47" s="28"/>
      <c r="E47" s="108">
        <f>SUM(E48:G87)</f>
        <v>316304</v>
      </c>
      <c r="F47" s="108"/>
      <c r="G47" s="108"/>
      <c r="H47" s="108"/>
      <c r="I47" s="108"/>
      <c r="J47" s="108"/>
      <c r="K47" s="108"/>
      <c r="L47" s="108"/>
    </row>
    <row r="48" spans="1:12" ht="18" customHeight="1" thickBot="1" x14ac:dyDescent="0.3">
      <c r="A48" s="65" t="s">
        <v>184</v>
      </c>
      <c r="B48" s="66"/>
      <c r="C48" s="27">
        <v>1</v>
      </c>
      <c r="D48" s="61">
        <v>4200</v>
      </c>
      <c r="E48" s="67">
        <f t="shared" ref="E48" si="2">C48*D48</f>
        <v>4200</v>
      </c>
      <c r="F48" s="68"/>
      <c r="G48" s="69"/>
      <c r="H48" s="70" t="s">
        <v>182</v>
      </c>
      <c r="I48" s="70"/>
      <c r="J48" s="70"/>
      <c r="K48" s="70"/>
      <c r="L48" s="70"/>
    </row>
    <row r="49" spans="1:12" ht="26.25" customHeight="1" thickBot="1" x14ac:dyDescent="0.3">
      <c r="A49" s="65" t="s">
        <v>185</v>
      </c>
      <c r="B49" s="66"/>
      <c r="C49" s="27">
        <v>1</v>
      </c>
      <c r="D49" s="62">
        <v>12500</v>
      </c>
      <c r="E49" s="67">
        <f>C49*D49</f>
        <v>12500</v>
      </c>
      <c r="F49" s="68"/>
      <c r="G49" s="69"/>
      <c r="H49" s="70" t="s">
        <v>182</v>
      </c>
      <c r="I49" s="70"/>
      <c r="J49" s="70"/>
      <c r="K49" s="70"/>
      <c r="L49" s="70"/>
    </row>
    <row r="50" spans="1:12" ht="13.5" customHeight="1" thickBot="1" x14ac:dyDescent="0.3">
      <c r="A50" s="65" t="s">
        <v>186</v>
      </c>
      <c r="B50" s="66"/>
      <c r="C50" s="27">
        <v>1</v>
      </c>
      <c r="D50" s="62">
        <v>76500</v>
      </c>
      <c r="E50" s="67">
        <f t="shared" ref="E50" si="3">C50*D50</f>
        <v>76500</v>
      </c>
      <c r="F50" s="68"/>
      <c r="G50" s="69"/>
      <c r="H50" s="70" t="s">
        <v>182</v>
      </c>
      <c r="I50" s="70"/>
      <c r="J50" s="70"/>
      <c r="K50" s="70"/>
      <c r="L50" s="70"/>
    </row>
    <row r="51" spans="1:12" ht="12" customHeight="1" thickBot="1" x14ac:dyDescent="0.3">
      <c r="A51" s="65" t="s">
        <v>157</v>
      </c>
      <c r="B51" s="66"/>
      <c r="C51" s="27">
        <v>1</v>
      </c>
      <c r="D51" s="62">
        <v>9000</v>
      </c>
      <c r="E51" s="67">
        <f>C51*D51</f>
        <v>9000</v>
      </c>
      <c r="F51" s="68"/>
      <c r="G51" s="69"/>
      <c r="H51" s="70" t="s">
        <v>183</v>
      </c>
      <c r="I51" s="70"/>
      <c r="J51" s="70"/>
      <c r="K51" s="70"/>
      <c r="L51" s="70"/>
    </row>
    <row r="52" spans="1:12" ht="12" customHeight="1" thickBot="1" x14ac:dyDescent="0.3">
      <c r="A52" s="65" t="s">
        <v>158</v>
      </c>
      <c r="B52" s="66"/>
      <c r="C52" s="27">
        <v>1</v>
      </c>
      <c r="D52" s="62">
        <v>10831</v>
      </c>
      <c r="E52" s="67">
        <f>C52*D52</f>
        <v>10831</v>
      </c>
      <c r="F52" s="68"/>
      <c r="G52" s="69"/>
      <c r="H52" s="70" t="s">
        <v>183</v>
      </c>
      <c r="I52" s="70"/>
      <c r="J52" s="70"/>
      <c r="K52" s="70"/>
      <c r="L52" s="70"/>
    </row>
    <row r="53" spans="1:12" ht="16.5" customHeight="1" thickBot="1" x14ac:dyDescent="0.3">
      <c r="A53" s="65" t="s">
        <v>187</v>
      </c>
      <c r="B53" s="66"/>
      <c r="C53" s="27">
        <v>1</v>
      </c>
      <c r="D53" s="62">
        <v>6257</v>
      </c>
      <c r="E53" s="67">
        <f t="shared" ref="E53" si="4">C53*D53</f>
        <v>6257</v>
      </c>
      <c r="F53" s="68"/>
      <c r="G53" s="69"/>
      <c r="H53" s="70" t="s">
        <v>182</v>
      </c>
      <c r="I53" s="70"/>
      <c r="J53" s="70"/>
      <c r="K53" s="70"/>
      <c r="L53" s="70"/>
    </row>
    <row r="54" spans="1:12" ht="17.100000000000001" customHeight="1" thickBot="1" x14ac:dyDescent="0.3">
      <c r="A54" s="65" t="s">
        <v>188</v>
      </c>
      <c r="B54" s="66"/>
      <c r="C54" s="27">
        <v>1</v>
      </c>
      <c r="D54" s="62">
        <v>9000</v>
      </c>
      <c r="E54" s="67">
        <f>C54*D54</f>
        <v>9000</v>
      </c>
      <c r="F54" s="68"/>
      <c r="G54" s="69"/>
      <c r="H54" s="70" t="s">
        <v>182</v>
      </c>
      <c r="I54" s="70"/>
      <c r="J54" s="70"/>
      <c r="K54" s="70"/>
      <c r="L54" s="70"/>
    </row>
    <row r="55" spans="1:12" ht="18" customHeight="1" thickBot="1" x14ac:dyDescent="0.3">
      <c r="A55" s="65" t="s">
        <v>189</v>
      </c>
      <c r="B55" s="66"/>
      <c r="C55" s="27">
        <v>1</v>
      </c>
      <c r="D55" s="62">
        <v>2000</v>
      </c>
      <c r="E55" s="67">
        <f t="shared" ref="E55" si="5">C55*D55</f>
        <v>2000</v>
      </c>
      <c r="F55" s="68"/>
      <c r="G55" s="69"/>
      <c r="H55" s="70" t="s">
        <v>182</v>
      </c>
      <c r="I55" s="70"/>
      <c r="J55" s="70"/>
      <c r="K55" s="70"/>
      <c r="L55" s="70"/>
    </row>
    <row r="56" spans="1:12" ht="17.100000000000001" customHeight="1" thickBot="1" x14ac:dyDescent="0.3">
      <c r="A56" s="65" t="s">
        <v>190</v>
      </c>
      <c r="B56" s="66"/>
      <c r="C56" s="27">
        <v>1</v>
      </c>
      <c r="D56" s="62">
        <v>28500</v>
      </c>
      <c r="E56" s="67">
        <f>C56*D56</f>
        <v>28500</v>
      </c>
      <c r="F56" s="68"/>
      <c r="G56" s="69"/>
      <c r="H56" s="70" t="s">
        <v>182</v>
      </c>
      <c r="I56" s="70"/>
      <c r="J56" s="70"/>
      <c r="K56" s="70"/>
      <c r="L56" s="70"/>
    </row>
    <row r="57" spans="1:12" ht="13.5" customHeight="1" thickBot="1" x14ac:dyDescent="0.3">
      <c r="A57" s="65" t="s">
        <v>191</v>
      </c>
      <c r="B57" s="66"/>
      <c r="C57" s="27">
        <v>1</v>
      </c>
      <c r="D57" s="62">
        <v>20000</v>
      </c>
      <c r="E57" s="67">
        <f t="shared" ref="E57" si="6">C57*D57</f>
        <v>20000</v>
      </c>
      <c r="F57" s="68"/>
      <c r="G57" s="69"/>
      <c r="H57" s="70" t="s">
        <v>182</v>
      </c>
      <c r="I57" s="70"/>
      <c r="J57" s="70"/>
      <c r="K57" s="70"/>
      <c r="L57" s="70"/>
    </row>
    <row r="58" spans="1:12" ht="12" customHeight="1" thickBot="1" x14ac:dyDescent="0.3">
      <c r="A58" s="65" t="s">
        <v>192</v>
      </c>
      <c r="B58" s="66"/>
      <c r="C58" s="27">
        <v>1</v>
      </c>
      <c r="D58" s="62">
        <v>4100</v>
      </c>
      <c r="E58" s="67">
        <f>C58*D58</f>
        <v>4100</v>
      </c>
      <c r="F58" s="68"/>
      <c r="G58" s="69"/>
      <c r="H58" s="70" t="s">
        <v>182</v>
      </c>
      <c r="I58" s="70"/>
      <c r="J58" s="70"/>
      <c r="K58" s="70"/>
      <c r="L58" s="70"/>
    </row>
    <row r="59" spans="1:12" ht="12" customHeight="1" thickBot="1" x14ac:dyDescent="0.3">
      <c r="A59" s="65" t="s">
        <v>193</v>
      </c>
      <c r="B59" s="66"/>
      <c r="C59" s="27">
        <v>1</v>
      </c>
      <c r="D59" s="62">
        <v>19300</v>
      </c>
      <c r="E59" s="67">
        <f>C59*D59</f>
        <v>19300</v>
      </c>
      <c r="F59" s="68"/>
      <c r="G59" s="69"/>
      <c r="H59" s="70" t="s">
        <v>182</v>
      </c>
      <c r="I59" s="70"/>
      <c r="J59" s="70"/>
      <c r="K59" s="70"/>
      <c r="L59" s="70"/>
    </row>
    <row r="60" spans="1:12" ht="16.5" customHeight="1" thickBot="1" x14ac:dyDescent="0.3">
      <c r="A60" s="65" t="s">
        <v>194</v>
      </c>
      <c r="B60" s="66"/>
      <c r="C60" s="27">
        <v>1</v>
      </c>
      <c r="D60" s="62">
        <v>12300</v>
      </c>
      <c r="E60" s="67">
        <f t="shared" ref="E60" si="7">C60*D60</f>
        <v>12300</v>
      </c>
      <c r="F60" s="68"/>
      <c r="G60" s="69"/>
      <c r="H60" s="70" t="s">
        <v>182</v>
      </c>
      <c r="I60" s="70"/>
      <c r="J60" s="70"/>
      <c r="K60" s="70"/>
      <c r="L60" s="70"/>
    </row>
    <row r="61" spans="1:12" ht="17.100000000000001" customHeight="1" thickBot="1" x14ac:dyDescent="0.3">
      <c r="A61" s="65" t="s">
        <v>195</v>
      </c>
      <c r="B61" s="66"/>
      <c r="C61" s="27">
        <v>1</v>
      </c>
      <c r="D61" s="62">
        <v>10000</v>
      </c>
      <c r="E61" s="67">
        <f>C61*D61</f>
        <v>10000</v>
      </c>
      <c r="F61" s="68"/>
      <c r="G61" s="69"/>
      <c r="H61" s="70" t="s">
        <v>182</v>
      </c>
      <c r="I61" s="70"/>
      <c r="J61" s="70"/>
      <c r="K61" s="70"/>
      <c r="L61" s="70"/>
    </row>
    <row r="62" spans="1:12" ht="18" customHeight="1" thickBot="1" x14ac:dyDescent="0.3">
      <c r="A62" s="65" t="s">
        <v>159</v>
      </c>
      <c r="B62" s="66"/>
      <c r="C62" s="27">
        <v>1</v>
      </c>
      <c r="D62" s="62">
        <v>10362</v>
      </c>
      <c r="E62" s="67">
        <f t="shared" ref="E62" si="8">C62*D62</f>
        <v>10362</v>
      </c>
      <c r="F62" s="68"/>
      <c r="G62" s="69"/>
      <c r="H62" s="70" t="s">
        <v>183</v>
      </c>
      <c r="I62" s="70"/>
      <c r="J62" s="70"/>
      <c r="K62" s="70"/>
      <c r="L62" s="70"/>
    </row>
    <row r="63" spans="1:12" ht="26.25" customHeight="1" thickBot="1" x14ac:dyDescent="0.3">
      <c r="A63" s="65" t="s">
        <v>196</v>
      </c>
      <c r="B63" s="66"/>
      <c r="C63" s="27">
        <v>1</v>
      </c>
      <c r="D63" s="62">
        <v>23000</v>
      </c>
      <c r="E63" s="67">
        <f>C63*D63</f>
        <v>23000</v>
      </c>
      <c r="F63" s="68"/>
      <c r="G63" s="69"/>
      <c r="H63" s="70" t="s">
        <v>182</v>
      </c>
      <c r="I63" s="70"/>
      <c r="J63" s="70"/>
      <c r="K63" s="70"/>
      <c r="L63" s="70"/>
    </row>
    <row r="64" spans="1:12" ht="13.5" customHeight="1" thickBot="1" x14ac:dyDescent="0.3">
      <c r="A64" s="65" t="s">
        <v>160</v>
      </c>
      <c r="B64" s="66"/>
      <c r="C64" s="27">
        <v>1</v>
      </c>
      <c r="D64" s="62">
        <v>3000</v>
      </c>
      <c r="E64" s="67">
        <f t="shared" ref="E64" si="9">C64*D64</f>
        <v>3000</v>
      </c>
      <c r="F64" s="68"/>
      <c r="G64" s="69"/>
      <c r="H64" s="70" t="s">
        <v>183</v>
      </c>
      <c r="I64" s="70"/>
      <c r="J64" s="70"/>
      <c r="K64" s="70"/>
      <c r="L64" s="70"/>
    </row>
    <row r="65" spans="1:12" ht="12" customHeight="1" thickBot="1" x14ac:dyDescent="0.3">
      <c r="A65" s="65" t="s">
        <v>197</v>
      </c>
      <c r="B65" s="66"/>
      <c r="C65" s="27">
        <v>1</v>
      </c>
      <c r="D65" s="62">
        <v>19000</v>
      </c>
      <c r="E65" s="67">
        <f>C65*D65</f>
        <v>19000</v>
      </c>
      <c r="F65" s="68"/>
      <c r="G65" s="69"/>
      <c r="H65" s="70" t="s">
        <v>182</v>
      </c>
      <c r="I65" s="70"/>
      <c r="J65" s="70"/>
      <c r="K65" s="70"/>
      <c r="L65" s="70"/>
    </row>
    <row r="66" spans="1:12" ht="12" customHeight="1" thickBot="1" x14ac:dyDescent="0.3">
      <c r="A66" s="65" t="s">
        <v>198</v>
      </c>
      <c r="B66" s="66"/>
      <c r="C66" s="27">
        <v>1</v>
      </c>
      <c r="D66" s="62">
        <v>6100</v>
      </c>
      <c r="E66" s="67">
        <f>C66*D66</f>
        <v>6100</v>
      </c>
      <c r="F66" s="68"/>
      <c r="G66" s="69"/>
      <c r="H66" s="70" t="s">
        <v>182</v>
      </c>
      <c r="I66" s="70"/>
      <c r="J66" s="70"/>
      <c r="K66" s="70"/>
      <c r="L66" s="70"/>
    </row>
    <row r="67" spans="1:12" ht="16.5" customHeight="1" thickBot="1" x14ac:dyDescent="0.3">
      <c r="A67" s="65" t="s">
        <v>161</v>
      </c>
      <c r="B67" s="66"/>
      <c r="C67" s="27">
        <v>1</v>
      </c>
      <c r="D67" s="62">
        <v>2315</v>
      </c>
      <c r="E67" s="67">
        <f t="shared" ref="E67" si="10">C67*D67</f>
        <v>2315</v>
      </c>
      <c r="F67" s="68"/>
      <c r="G67" s="69"/>
      <c r="H67" s="70" t="s">
        <v>183</v>
      </c>
      <c r="I67" s="70"/>
      <c r="J67" s="70"/>
      <c r="K67" s="70"/>
      <c r="L67" s="70"/>
    </row>
    <row r="68" spans="1:12" ht="29.25" customHeight="1" thickBot="1" x14ac:dyDescent="0.3">
      <c r="A68" s="65" t="s">
        <v>162</v>
      </c>
      <c r="B68" s="66"/>
      <c r="C68" s="27">
        <v>1</v>
      </c>
      <c r="D68" s="62">
        <v>2400</v>
      </c>
      <c r="E68" s="67">
        <f>C68*D68</f>
        <v>2400</v>
      </c>
      <c r="F68" s="68"/>
      <c r="G68" s="69"/>
      <c r="H68" s="70" t="s">
        <v>183</v>
      </c>
      <c r="I68" s="70"/>
      <c r="J68" s="70"/>
      <c r="K68" s="70"/>
      <c r="L68" s="70"/>
    </row>
    <row r="69" spans="1:12" ht="24" customHeight="1" thickBot="1" x14ac:dyDescent="0.3">
      <c r="A69" s="65" t="s">
        <v>163</v>
      </c>
      <c r="B69" s="66"/>
      <c r="C69" s="27">
        <v>1</v>
      </c>
      <c r="D69" s="62">
        <v>1850</v>
      </c>
      <c r="E69" s="67">
        <f t="shared" ref="E69" si="11">C69*D69</f>
        <v>1850</v>
      </c>
      <c r="F69" s="68"/>
      <c r="G69" s="69"/>
      <c r="H69" s="70" t="s">
        <v>183</v>
      </c>
      <c r="I69" s="70"/>
      <c r="J69" s="70"/>
      <c r="K69" s="70"/>
      <c r="L69" s="70"/>
    </row>
    <row r="70" spans="1:12" ht="25.5" customHeight="1" thickBot="1" x14ac:dyDescent="0.3">
      <c r="A70" s="65" t="s">
        <v>164</v>
      </c>
      <c r="B70" s="66"/>
      <c r="C70" s="27">
        <v>1</v>
      </c>
      <c r="D70" s="62">
        <v>1538</v>
      </c>
      <c r="E70" s="67">
        <f>C70*D70</f>
        <v>1538</v>
      </c>
      <c r="F70" s="68"/>
      <c r="G70" s="69"/>
      <c r="H70" s="70" t="s">
        <v>183</v>
      </c>
      <c r="I70" s="70"/>
      <c r="J70" s="70"/>
      <c r="K70" s="70"/>
      <c r="L70" s="70"/>
    </row>
    <row r="71" spans="1:12" ht="13.5" customHeight="1" thickBot="1" x14ac:dyDescent="0.3">
      <c r="A71" s="65" t="s">
        <v>165</v>
      </c>
      <c r="B71" s="66"/>
      <c r="C71" s="27">
        <v>1</v>
      </c>
      <c r="D71" s="62">
        <v>850</v>
      </c>
      <c r="E71" s="67">
        <f t="shared" ref="E71" si="12">C71*D71</f>
        <v>850</v>
      </c>
      <c r="F71" s="68"/>
      <c r="G71" s="69"/>
      <c r="H71" s="70" t="s">
        <v>183</v>
      </c>
      <c r="I71" s="70"/>
      <c r="J71" s="70"/>
      <c r="K71" s="70"/>
      <c r="L71" s="70"/>
    </row>
    <row r="72" spans="1:12" ht="12" customHeight="1" thickBot="1" x14ac:dyDescent="0.3">
      <c r="A72" s="65" t="s">
        <v>166</v>
      </c>
      <c r="B72" s="66"/>
      <c r="C72" s="27">
        <v>1</v>
      </c>
      <c r="D72" s="62">
        <v>685</v>
      </c>
      <c r="E72" s="67">
        <f>C72*D72</f>
        <v>685</v>
      </c>
      <c r="F72" s="68"/>
      <c r="G72" s="69"/>
      <c r="H72" s="70" t="s">
        <v>183</v>
      </c>
      <c r="I72" s="70"/>
      <c r="J72" s="70"/>
      <c r="K72" s="70"/>
      <c r="L72" s="70"/>
    </row>
    <row r="73" spans="1:12" ht="12" customHeight="1" thickBot="1" x14ac:dyDescent="0.3">
      <c r="A73" s="65" t="s">
        <v>167</v>
      </c>
      <c r="B73" s="66"/>
      <c r="C73" s="27">
        <v>1</v>
      </c>
      <c r="D73" s="62">
        <v>300</v>
      </c>
      <c r="E73" s="67">
        <f>C73*D73</f>
        <v>300</v>
      </c>
      <c r="F73" s="68"/>
      <c r="G73" s="69"/>
      <c r="H73" s="70" t="s">
        <v>183</v>
      </c>
      <c r="I73" s="70"/>
      <c r="J73" s="70"/>
      <c r="K73" s="70"/>
      <c r="L73" s="70"/>
    </row>
    <row r="74" spans="1:12" ht="16.5" customHeight="1" thickBot="1" x14ac:dyDescent="0.3">
      <c r="A74" s="65" t="s">
        <v>168</v>
      </c>
      <c r="B74" s="66"/>
      <c r="C74" s="27">
        <v>1</v>
      </c>
      <c r="D74" s="62">
        <v>450</v>
      </c>
      <c r="E74" s="67">
        <f t="shared" ref="E74" si="13">C74*D74</f>
        <v>450</v>
      </c>
      <c r="F74" s="68"/>
      <c r="G74" s="69"/>
      <c r="H74" s="70" t="s">
        <v>183</v>
      </c>
      <c r="I74" s="70"/>
      <c r="J74" s="70"/>
      <c r="K74" s="70"/>
      <c r="L74" s="70"/>
    </row>
    <row r="75" spans="1:12" ht="17.100000000000001" customHeight="1" thickBot="1" x14ac:dyDescent="0.3">
      <c r="A75" s="65" t="s">
        <v>169</v>
      </c>
      <c r="B75" s="66"/>
      <c r="C75" s="27">
        <v>1</v>
      </c>
      <c r="D75" s="62">
        <v>246</v>
      </c>
      <c r="E75" s="67">
        <f>C75*D75</f>
        <v>246</v>
      </c>
      <c r="F75" s="68"/>
      <c r="G75" s="69"/>
      <c r="H75" s="70" t="s">
        <v>183</v>
      </c>
      <c r="I75" s="70"/>
      <c r="J75" s="70"/>
      <c r="K75" s="70"/>
      <c r="L75" s="70"/>
    </row>
    <row r="76" spans="1:12" ht="18" customHeight="1" thickBot="1" x14ac:dyDescent="0.3">
      <c r="A76" s="65" t="s">
        <v>170</v>
      </c>
      <c r="B76" s="66"/>
      <c r="C76" s="27">
        <v>1</v>
      </c>
      <c r="D76" s="62">
        <v>2215</v>
      </c>
      <c r="E76" s="67">
        <f t="shared" ref="E76" si="14">C76*D76</f>
        <v>2215</v>
      </c>
      <c r="F76" s="68"/>
      <c r="G76" s="69"/>
      <c r="H76" s="70" t="s">
        <v>183</v>
      </c>
      <c r="I76" s="70"/>
      <c r="J76" s="70"/>
      <c r="K76" s="70"/>
      <c r="L76" s="70"/>
    </row>
    <row r="77" spans="1:12" ht="17.100000000000001" customHeight="1" thickBot="1" x14ac:dyDescent="0.3">
      <c r="A77" s="65" t="s">
        <v>171</v>
      </c>
      <c r="B77" s="66"/>
      <c r="C77" s="27">
        <v>1</v>
      </c>
      <c r="D77" s="62">
        <v>1547</v>
      </c>
      <c r="E77" s="67">
        <f>C77*D77</f>
        <v>1547</v>
      </c>
      <c r="F77" s="68"/>
      <c r="G77" s="69"/>
      <c r="H77" s="70" t="s">
        <v>183</v>
      </c>
      <c r="I77" s="70"/>
      <c r="J77" s="70"/>
      <c r="K77" s="70"/>
      <c r="L77" s="70"/>
    </row>
    <row r="78" spans="1:12" ht="13.5" customHeight="1" thickBot="1" x14ac:dyDescent="0.3">
      <c r="A78" s="65" t="s">
        <v>172</v>
      </c>
      <c r="B78" s="66"/>
      <c r="C78" s="27">
        <v>1</v>
      </c>
      <c r="D78" s="62">
        <v>420</v>
      </c>
      <c r="E78" s="67">
        <f t="shared" ref="E78" si="15">C78*D78</f>
        <v>420</v>
      </c>
      <c r="F78" s="68"/>
      <c r="G78" s="69"/>
      <c r="H78" s="70" t="s">
        <v>183</v>
      </c>
      <c r="I78" s="70"/>
      <c r="J78" s="70"/>
      <c r="K78" s="70"/>
      <c r="L78" s="70"/>
    </row>
    <row r="79" spans="1:12" ht="12" customHeight="1" thickBot="1" x14ac:dyDescent="0.3">
      <c r="A79" s="65" t="s">
        <v>173</v>
      </c>
      <c r="B79" s="66"/>
      <c r="C79" s="27">
        <v>3</v>
      </c>
      <c r="D79" s="62">
        <v>400</v>
      </c>
      <c r="E79" s="67">
        <f>C79*D79</f>
        <v>1200</v>
      </c>
      <c r="F79" s="68"/>
      <c r="G79" s="69"/>
      <c r="H79" s="70" t="s">
        <v>183</v>
      </c>
      <c r="I79" s="70"/>
      <c r="J79" s="70"/>
      <c r="K79" s="70"/>
      <c r="L79" s="70"/>
    </row>
    <row r="80" spans="1:12" ht="12" customHeight="1" thickBot="1" x14ac:dyDescent="0.3">
      <c r="A80" s="65" t="s">
        <v>174</v>
      </c>
      <c r="B80" s="66"/>
      <c r="C80" s="27">
        <v>2</v>
      </c>
      <c r="D80" s="62">
        <v>550</v>
      </c>
      <c r="E80" s="67">
        <f>C80*D80</f>
        <v>1100</v>
      </c>
      <c r="F80" s="68"/>
      <c r="G80" s="69"/>
      <c r="H80" s="70" t="s">
        <v>183</v>
      </c>
      <c r="I80" s="70"/>
      <c r="J80" s="70"/>
      <c r="K80" s="70"/>
      <c r="L80" s="70"/>
    </row>
    <row r="81" spans="1:12" ht="16.5" customHeight="1" thickBot="1" x14ac:dyDescent="0.3">
      <c r="A81" s="65" t="s">
        <v>175</v>
      </c>
      <c r="B81" s="66"/>
      <c r="C81" s="27">
        <v>1</v>
      </c>
      <c r="D81" s="62">
        <v>2450</v>
      </c>
      <c r="E81" s="67">
        <f t="shared" ref="E81" si="16">C81*D81</f>
        <v>2450</v>
      </c>
      <c r="F81" s="68"/>
      <c r="G81" s="69"/>
      <c r="H81" s="70" t="s">
        <v>183</v>
      </c>
      <c r="I81" s="70"/>
      <c r="J81" s="70"/>
      <c r="K81" s="70"/>
      <c r="L81" s="70"/>
    </row>
    <row r="82" spans="1:12" ht="17.100000000000001" customHeight="1" thickBot="1" x14ac:dyDescent="0.3">
      <c r="A82" s="65" t="s">
        <v>176</v>
      </c>
      <c r="B82" s="66"/>
      <c r="C82" s="27">
        <v>1</v>
      </c>
      <c r="D82" s="62">
        <v>4126</v>
      </c>
      <c r="E82" s="67">
        <f>C82*D82</f>
        <v>4126</v>
      </c>
      <c r="F82" s="68"/>
      <c r="G82" s="69"/>
      <c r="H82" s="70" t="s">
        <v>183</v>
      </c>
      <c r="I82" s="70"/>
      <c r="J82" s="70"/>
      <c r="K82" s="70"/>
      <c r="L82" s="70"/>
    </row>
    <row r="83" spans="1:12" ht="18" customHeight="1" thickBot="1" x14ac:dyDescent="0.3">
      <c r="A83" s="65" t="s">
        <v>177</v>
      </c>
      <c r="B83" s="66"/>
      <c r="C83" s="27">
        <v>1</v>
      </c>
      <c r="D83" s="62">
        <v>3550</v>
      </c>
      <c r="E83" s="67">
        <f t="shared" ref="E83" si="17">C83*D83</f>
        <v>3550</v>
      </c>
      <c r="F83" s="68"/>
      <c r="G83" s="69"/>
      <c r="H83" s="70" t="s">
        <v>183</v>
      </c>
      <c r="I83" s="70"/>
      <c r="J83" s="70"/>
      <c r="K83" s="70"/>
      <c r="L83" s="70"/>
    </row>
    <row r="84" spans="1:12" ht="17.100000000000001" customHeight="1" thickBot="1" x14ac:dyDescent="0.3">
      <c r="A84" s="65" t="s">
        <v>178</v>
      </c>
      <c r="B84" s="66"/>
      <c r="C84" s="27">
        <v>1</v>
      </c>
      <c r="D84" s="62">
        <v>320</v>
      </c>
      <c r="E84" s="67">
        <f>C84*D84</f>
        <v>320</v>
      </c>
      <c r="F84" s="68"/>
      <c r="G84" s="69"/>
      <c r="H84" s="70" t="s">
        <v>183</v>
      </c>
      <c r="I84" s="70"/>
      <c r="J84" s="70"/>
      <c r="K84" s="70"/>
      <c r="L84" s="70"/>
    </row>
    <row r="85" spans="1:12" ht="13.5" customHeight="1" thickBot="1" x14ac:dyDescent="0.3">
      <c r="A85" s="65" t="s">
        <v>179</v>
      </c>
      <c r="B85" s="66"/>
      <c r="C85" s="27">
        <v>2</v>
      </c>
      <c r="D85" s="62">
        <v>1016</v>
      </c>
      <c r="E85" s="67">
        <f t="shared" ref="E85" si="18">C85*D85</f>
        <v>2032</v>
      </c>
      <c r="F85" s="68"/>
      <c r="G85" s="69"/>
      <c r="H85" s="70" t="s">
        <v>183</v>
      </c>
      <c r="I85" s="70"/>
      <c r="J85" s="70"/>
      <c r="K85" s="70"/>
      <c r="L85" s="70"/>
    </row>
    <row r="86" spans="1:12" ht="12" customHeight="1" thickBot="1" x14ac:dyDescent="0.3">
      <c r="A86" s="65" t="s">
        <v>180</v>
      </c>
      <c r="B86" s="66"/>
      <c r="C86" s="27">
        <v>1</v>
      </c>
      <c r="D86" s="62">
        <v>460</v>
      </c>
      <c r="E86" s="67">
        <f>C86*D86</f>
        <v>460</v>
      </c>
      <c r="F86" s="68"/>
      <c r="G86" s="69"/>
      <c r="H86" s="70" t="s">
        <v>183</v>
      </c>
      <c r="I86" s="70"/>
      <c r="J86" s="70"/>
      <c r="K86" s="70"/>
      <c r="L86" s="70"/>
    </row>
    <row r="87" spans="1:12" ht="12" customHeight="1" thickBot="1" x14ac:dyDescent="0.3">
      <c r="A87" s="65" t="s">
        <v>181</v>
      </c>
      <c r="B87" s="66"/>
      <c r="C87" s="27">
        <v>1</v>
      </c>
      <c r="D87" s="62">
        <v>300</v>
      </c>
      <c r="E87" s="67">
        <f>C87*D87</f>
        <v>300</v>
      </c>
      <c r="F87" s="68"/>
      <c r="G87" s="69"/>
      <c r="H87" s="70" t="s">
        <v>183</v>
      </c>
      <c r="I87" s="70"/>
      <c r="J87" s="70"/>
      <c r="K87" s="70"/>
      <c r="L87" s="70"/>
    </row>
    <row r="88" spans="1:12" ht="15.75" thickBot="1" x14ac:dyDescent="0.3">
      <c r="A88" s="106" t="s">
        <v>199</v>
      </c>
      <c r="B88" s="107"/>
      <c r="C88" s="28"/>
      <c r="D88" s="28"/>
      <c r="E88" s="108">
        <f>SUM(E89:G117)</f>
        <v>44642</v>
      </c>
      <c r="F88" s="108"/>
      <c r="G88" s="108"/>
      <c r="H88" s="108"/>
      <c r="I88" s="108"/>
      <c r="J88" s="108"/>
      <c r="K88" s="108"/>
      <c r="L88" s="108"/>
    </row>
    <row r="89" spans="1:12" ht="18" customHeight="1" thickBot="1" x14ac:dyDescent="0.3">
      <c r="A89" s="65" t="s">
        <v>200</v>
      </c>
      <c r="B89" s="66"/>
      <c r="C89" s="27">
        <v>1</v>
      </c>
      <c r="D89" s="64">
        <v>2900</v>
      </c>
      <c r="E89" s="67">
        <f t="shared" ref="E89" si="19">C89*D89</f>
        <v>2900</v>
      </c>
      <c r="F89" s="68"/>
      <c r="G89" s="69"/>
      <c r="H89" s="70" t="s">
        <v>183</v>
      </c>
      <c r="I89" s="70"/>
      <c r="J89" s="70"/>
      <c r="K89" s="70"/>
      <c r="L89" s="70"/>
    </row>
    <row r="90" spans="1:12" ht="15" customHeight="1" thickBot="1" x14ac:dyDescent="0.3">
      <c r="A90" s="65" t="s">
        <v>201</v>
      </c>
      <c r="B90" s="66"/>
      <c r="C90" s="27">
        <v>1</v>
      </c>
      <c r="D90" s="63">
        <v>4100</v>
      </c>
      <c r="E90" s="67">
        <f>C90*D90</f>
        <v>4100</v>
      </c>
      <c r="F90" s="68"/>
      <c r="G90" s="69"/>
      <c r="H90" s="70" t="s">
        <v>183</v>
      </c>
      <c r="I90" s="70"/>
      <c r="J90" s="70"/>
      <c r="K90" s="70"/>
      <c r="L90" s="70"/>
    </row>
    <row r="91" spans="1:12" ht="16.5" customHeight="1" thickBot="1" x14ac:dyDescent="0.3">
      <c r="A91" s="65" t="s">
        <v>202</v>
      </c>
      <c r="B91" s="66"/>
      <c r="C91" s="27">
        <v>1</v>
      </c>
      <c r="D91" s="63">
        <v>3500</v>
      </c>
      <c r="E91" s="67">
        <f t="shared" ref="E91:E92" si="20">C91*D91</f>
        <v>3500</v>
      </c>
      <c r="F91" s="68"/>
      <c r="G91" s="69"/>
      <c r="H91" s="70" t="s">
        <v>183</v>
      </c>
      <c r="I91" s="70"/>
      <c r="J91" s="70"/>
      <c r="K91" s="70"/>
      <c r="L91" s="70"/>
    </row>
    <row r="92" spans="1:12" ht="18" customHeight="1" thickBot="1" x14ac:dyDescent="0.3">
      <c r="A92" s="65" t="s">
        <v>203</v>
      </c>
      <c r="B92" s="66"/>
      <c r="C92" s="27">
        <v>1</v>
      </c>
      <c r="D92" s="63">
        <v>1500</v>
      </c>
      <c r="E92" s="67">
        <f t="shared" si="20"/>
        <v>1500</v>
      </c>
      <c r="F92" s="68"/>
      <c r="G92" s="69"/>
      <c r="H92" s="70" t="s">
        <v>183</v>
      </c>
      <c r="I92" s="70"/>
      <c r="J92" s="70"/>
      <c r="K92" s="70"/>
      <c r="L92" s="70"/>
    </row>
    <row r="93" spans="1:12" ht="18" customHeight="1" thickBot="1" x14ac:dyDescent="0.3">
      <c r="A93" s="65" t="s">
        <v>204</v>
      </c>
      <c r="B93" s="66"/>
      <c r="C93" s="27">
        <v>1</v>
      </c>
      <c r="D93" s="63">
        <v>970</v>
      </c>
      <c r="E93" s="67">
        <f>C93*D93</f>
        <v>970</v>
      </c>
      <c r="F93" s="68"/>
      <c r="G93" s="69"/>
      <c r="H93" s="70" t="s">
        <v>183</v>
      </c>
      <c r="I93" s="70"/>
      <c r="J93" s="70"/>
      <c r="K93" s="70"/>
      <c r="L93" s="70"/>
    </row>
    <row r="94" spans="1:12" ht="16.5" customHeight="1" thickBot="1" x14ac:dyDescent="0.3">
      <c r="A94" s="65" t="s">
        <v>205</v>
      </c>
      <c r="B94" s="66"/>
      <c r="C94" s="27">
        <v>2</v>
      </c>
      <c r="D94" s="63">
        <v>450</v>
      </c>
      <c r="E94" s="67">
        <f t="shared" ref="E94:E95" si="21">C94*D94</f>
        <v>900</v>
      </c>
      <c r="F94" s="68"/>
      <c r="G94" s="69"/>
      <c r="H94" s="70" t="s">
        <v>183</v>
      </c>
      <c r="I94" s="70"/>
      <c r="J94" s="70"/>
      <c r="K94" s="70"/>
      <c r="L94" s="70"/>
    </row>
    <row r="95" spans="1:12" ht="18" customHeight="1" thickBot="1" x14ac:dyDescent="0.3">
      <c r="A95" s="65" t="s">
        <v>206</v>
      </c>
      <c r="B95" s="66"/>
      <c r="C95" s="27">
        <v>1</v>
      </c>
      <c r="D95" s="63">
        <v>970</v>
      </c>
      <c r="E95" s="67">
        <f t="shared" si="21"/>
        <v>970</v>
      </c>
      <c r="F95" s="68"/>
      <c r="G95" s="69"/>
      <c r="H95" s="70" t="s">
        <v>183</v>
      </c>
      <c r="I95" s="70"/>
      <c r="J95" s="70"/>
      <c r="K95" s="70"/>
      <c r="L95" s="70"/>
    </row>
    <row r="96" spans="1:12" ht="15.75" customHeight="1" thickBot="1" x14ac:dyDescent="0.3">
      <c r="A96" s="65" t="s">
        <v>207</v>
      </c>
      <c r="B96" s="66"/>
      <c r="C96" s="27">
        <v>1</v>
      </c>
      <c r="D96" s="63">
        <v>300</v>
      </c>
      <c r="E96" s="67">
        <f>C96*D96</f>
        <v>300</v>
      </c>
      <c r="F96" s="68"/>
      <c r="G96" s="69"/>
      <c r="H96" s="70" t="s">
        <v>183</v>
      </c>
      <c r="I96" s="70"/>
      <c r="J96" s="70"/>
      <c r="K96" s="70"/>
      <c r="L96" s="70"/>
    </row>
    <row r="97" spans="1:12" ht="16.5" customHeight="1" thickBot="1" x14ac:dyDescent="0.3">
      <c r="A97" s="65" t="s">
        <v>208</v>
      </c>
      <c r="B97" s="66"/>
      <c r="C97" s="27">
        <v>1</v>
      </c>
      <c r="D97" s="63">
        <v>420</v>
      </c>
      <c r="E97" s="67">
        <f t="shared" ref="E97:E98" si="22">C97*D97</f>
        <v>420</v>
      </c>
      <c r="F97" s="68"/>
      <c r="G97" s="69"/>
      <c r="H97" s="70" t="s">
        <v>183</v>
      </c>
      <c r="I97" s="70"/>
      <c r="J97" s="70"/>
      <c r="K97" s="70"/>
      <c r="L97" s="70"/>
    </row>
    <row r="98" spans="1:12" ht="18" customHeight="1" thickBot="1" x14ac:dyDescent="0.3">
      <c r="A98" s="65" t="s">
        <v>209</v>
      </c>
      <c r="B98" s="66"/>
      <c r="C98" s="27">
        <v>1</v>
      </c>
      <c r="D98" s="63">
        <v>550</v>
      </c>
      <c r="E98" s="67">
        <f t="shared" si="22"/>
        <v>550</v>
      </c>
      <c r="F98" s="68"/>
      <c r="G98" s="69"/>
      <c r="H98" s="70" t="s">
        <v>183</v>
      </c>
      <c r="I98" s="70"/>
      <c r="J98" s="70"/>
      <c r="K98" s="70"/>
      <c r="L98" s="70"/>
    </row>
    <row r="99" spans="1:12" ht="18.75" customHeight="1" thickBot="1" x14ac:dyDescent="0.3">
      <c r="A99" s="65" t="s">
        <v>210</v>
      </c>
      <c r="B99" s="66"/>
      <c r="C99" s="27">
        <v>1</v>
      </c>
      <c r="D99" s="63">
        <v>563</v>
      </c>
      <c r="E99" s="67">
        <f>C99*D99</f>
        <v>563</v>
      </c>
      <c r="F99" s="68"/>
      <c r="G99" s="69"/>
      <c r="H99" s="70" t="s">
        <v>183</v>
      </c>
      <c r="I99" s="70"/>
      <c r="J99" s="70"/>
      <c r="K99" s="70"/>
      <c r="L99" s="70"/>
    </row>
    <row r="100" spans="1:12" ht="16.5" customHeight="1" thickBot="1" x14ac:dyDescent="0.3">
      <c r="A100" s="65" t="s">
        <v>211</v>
      </c>
      <c r="B100" s="66"/>
      <c r="C100" s="27">
        <v>2</v>
      </c>
      <c r="D100" s="63">
        <v>186</v>
      </c>
      <c r="E100" s="67">
        <f t="shared" ref="E100" si="23">C100*D100</f>
        <v>372</v>
      </c>
      <c r="F100" s="68"/>
      <c r="G100" s="69"/>
      <c r="H100" s="70" t="s">
        <v>183</v>
      </c>
      <c r="I100" s="70"/>
      <c r="J100" s="70"/>
      <c r="K100" s="70"/>
      <c r="L100" s="70"/>
    </row>
    <row r="101" spans="1:12" ht="18" customHeight="1" thickBot="1" x14ac:dyDescent="0.3">
      <c r="A101" s="65" t="s">
        <v>212</v>
      </c>
      <c r="B101" s="66"/>
      <c r="C101" s="27">
        <v>2</v>
      </c>
      <c r="D101" s="63">
        <v>166</v>
      </c>
      <c r="E101" s="67">
        <f t="shared" ref="E101" si="24">C101*D101</f>
        <v>332</v>
      </c>
      <c r="F101" s="68"/>
      <c r="G101" s="69"/>
      <c r="H101" s="70" t="s">
        <v>183</v>
      </c>
      <c r="I101" s="70"/>
      <c r="J101" s="70"/>
      <c r="K101" s="70"/>
      <c r="L101" s="70"/>
    </row>
    <row r="102" spans="1:12" ht="18.75" customHeight="1" thickBot="1" x14ac:dyDescent="0.3">
      <c r="A102" s="65" t="s">
        <v>213</v>
      </c>
      <c r="B102" s="66"/>
      <c r="C102" s="27">
        <v>5</v>
      </c>
      <c r="D102" s="63">
        <v>168</v>
      </c>
      <c r="E102" s="67">
        <f>C102*D102</f>
        <v>840</v>
      </c>
      <c r="F102" s="68"/>
      <c r="G102" s="69"/>
      <c r="H102" s="70" t="s">
        <v>183</v>
      </c>
      <c r="I102" s="70"/>
      <c r="J102" s="70"/>
      <c r="K102" s="70"/>
      <c r="L102" s="70"/>
    </row>
    <row r="103" spans="1:12" ht="16.5" customHeight="1" thickBot="1" x14ac:dyDescent="0.3">
      <c r="A103" s="65" t="s">
        <v>214</v>
      </c>
      <c r="B103" s="66"/>
      <c r="C103" s="27">
        <v>5</v>
      </c>
      <c r="D103" s="63">
        <v>149</v>
      </c>
      <c r="E103" s="67">
        <f t="shared" ref="E103:E107" si="25">C103*D103</f>
        <v>745</v>
      </c>
      <c r="F103" s="68"/>
      <c r="G103" s="69"/>
      <c r="H103" s="70" t="s">
        <v>183</v>
      </c>
      <c r="I103" s="70"/>
      <c r="J103" s="70"/>
      <c r="K103" s="70"/>
      <c r="L103" s="70"/>
    </row>
    <row r="104" spans="1:12" ht="23.25" customHeight="1" thickBot="1" x14ac:dyDescent="0.3">
      <c r="A104" s="65" t="s">
        <v>215</v>
      </c>
      <c r="B104" s="66"/>
      <c r="C104" s="27">
        <v>4</v>
      </c>
      <c r="D104" s="63">
        <v>1200</v>
      </c>
      <c r="E104" s="67">
        <f t="shared" ref="E104" si="26">C104*D104</f>
        <v>4800</v>
      </c>
      <c r="F104" s="68"/>
      <c r="G104" s="69"/>
      <c r="H104" s="70" t="s">
        <v>183</v>
      </c>
      <c r="I104" s="70"/>
      <c r="J104" s="70"/>
      <c r="K104" s="70"/>
      <c r="L104" s="70"/>
    </row>
    <row r="105" spans="1:12" ht="18.75" customHeight="1" thickBot="1" x14ac:dyDescent="0.3">
      <c r="A105" s="65" t="s">
        <v>216</v>
      </c>
      <c r="B105" s="66"/>
      <c r="C105" s="27">
        <v>1</v>
      </c>
      <c r="D105" s="63">
        <v>650</v>
      </c>
      <c r="E105" s="67">
        <f>C105*D105</f>
        <v>650</v>
      </c>
      <c r="F105" s="68"/>
      <c r="G105" s="69"/>
      <c r="H105" s="70" t="s">
        <v>183</v>
      </c>
      <c r="I105" s="70"/>
      <c r="J105" s="70"/>
      <c r="K105" s="70"/>
      <c r="L105" s="70"/>
    </row>
    <row r="106" spans="1:12" ht="25.5" customHeight="1" thickBot="1" x14ac:dyDescent="0.3">
      <c r="A106" s="65" t="s">
        <v>217</v>
      </c>
      <c r="B106" s="66"/>
      <c r="C106" s="27">
        <v>25</v>
      </c>
      <c r="D106" s="63">
        <v>36</v>
      </c>
      <c r="E106" s="67">
        <f t="shared" ref="E106" si="27">C106*D106</f>
        <v>900</v>
      </c>
      <c r="F106" s="68"/>
      <c r="G106" s="69"/>
      <c r="H106" s="70" t="s">
        <v>183</v>
      </c>
      <c r="I106" s="70"/>
      <c r="J106" s="70"/>
      <c r="K106" s="70"/>
      <c r="L106" s="70"/>
    </row>
    <row r="107" spans="1:12" ht="23.25" customHeight="1" thickBot="1" x14ac:dyDescent="0.3">
      <c r="A107" s="65" t="s">
        <v>218</v>
      </c>
      <c r="B107" s="66"/>
      <c r="C107" s="27">
        <v>10</v>
      </c>
      <c r="D107" s="63">
        <v>130</v>
      </c>
      <c r="E107" s="67">
        <f t="shared" si="25"/>
        <v>1300</v>
      </c>
      <c r="F107" s="68"/>
      <c r="G107" s="69"/>
      <c r="H107" s="70" t="s">
        <v>183</v>
      </c>
      <c r="I107" s="70"/>
      <c r="J107" s="70"/>
      <c r="K107" s="70"/>
      <c r="L107" s="70"/>
    </row>
    <row r="108" spans="1:12" ht="18.75" customHeight="1" thickBot="1" x14ac:dyDescent="0.3">
      <c r="A108" s="65" t="s">
        <v>219</v>
      </c>
      <c r="B108" s="66"/>
      <c r="C108" s="27">
        <v>1</v>
      </c>
      <c r="D108" s="63">
        <v>720</v>
      </c>
      <c r="E108" s="67">
        <f>C108*D108</f>
        <v>720</v>
      </c>
      <c r="F108" s="68"/>
      <c r="G108" s="69"/>
      <c r="H108" s="70" t="s">
        <v>183</v>
      </c>
      <c r="I108" s="70"/>
      <c r="J108" s="70"/>
      <c r="K108" s="70"/>
      <c r="L108" s="70"/>
    </row>
    <row r="109" spans="1:12" ht="25.5" customHeight="1" thickBot="1" x14ac:dyDescent="0.3">
      <c r="A109" s="65" t="s">
        <v>220</v>
      </c>
      <c r="B109" s="66"/>
      <c r="C109" s="27">
        <v>10</v>
      </c>
      <c r="D109" s="63">
        <v>52</v>
      </c>
      <c r="E109" s="67">
        <f t="shared" ref="E109" si="28">C109*D109</f>
        <v>520</v>
      </c>
      <c r="F109" s="68"/>
      <c r="G109" s="69"/>
      <c r="H109" s="70" t="s">
        <v>183</v>
      </c>
      <c r="I109" s="70"/>
      <c r="J109" s="70"/>
      <c r="K109" s="70"/>
      <c r="L109" s="70"/>
    </row>
    <row r="110" spans="1:12" ht="18" customHeight="1" thickBot="1" x14ac:dyDescent="0.3">
      <c r="A110" s="65" t="s">
        <v>221</v>
      </c>
      <c r="B110" s="66"/>
      <c r="C110" s="27">
        <v>1</v>
      </c>
      <c r="D110" s="63">
        <v>256</v>
      </c>
      <c r="E110" s="67">
        <f t="shared" ref="E110" si="29">C110*D110</f>
        <v>256</v>
      </c>
      <c r="F110" s="68"/>
      <c r="G110" s="69"/>
      <c r="H110" s="70" t="s">
        <v>183</v>
      </c>
      <c r="I110" s="70"/>
      <c r="J110" s="70"/>
      <c r="K110" s="70"/>
      <c r="L110" s="70"/>
    </row>
    <row r="111" spans="1:12" ht="17.25" customHeight="1" thickBot="1" x14ac:dyDescent="0.3">
      <c r="A111" s="65" t="s">
        <v>222</v>
      </c>
      <c r="B111" s="66"/>
      <c r="C111" s="27">
        <v>1</v>
      </c>
      <c r="D111" s="63">
        <v>420</v>
      </c>
      <c r="E111" s="67">
        <f>C111*D111</f>
        <v>420</v>
      </c>
      <c r="F111" s="68"/>
      <c r="G111" s="69"/>
      <c r="H111" s="70" t="s">
        <v>183</v>
      </c>
      <c r="I111" s="70"/>
      <c r="J111" s="70"/>
      <c r="K111" s="70"/>
      <c r="L111" s="70"/>
    </row>
    <row r="112" spans="1:12" ht="16.5" customHeight="1" thickBot="1" x14ac:dyDescent="0.3">
      <c r="A112" s="65" t="s">
        <v>223</v>
      </c>
      <c r="B112" s="66"/>
      <c r="C112" s="27">
        <v>3</v>
      </c>
      <c r="D112" s="63">
        <v>536</v>
      </c>
      <c r="E112" s="67">
        <f t="shared" ref="E112:E113" si="30">C112*D112</f>
        <v>1608</v>
      </c>
      <c r="F112" s="68"/>
      <c r="G112" s="69"/>
      <c r="H112" s="70" t="s">
        <v>183</v>
      </c>
      <c r="I112" s="70"/>
      <c r="J112" s="70"/>
      <c r="K112" s="70"/>
      <c r="L112" s="70"/>
    </row>
    <row r="113" spans="1:12" ht="24" customHeight="1" thickBot="1" x14ac:dyDescent="0.3">
      <c r="A113" s="65" t="s">
        <v>224</v>
      </c>
      <c r="B113" s="66"/>
      <c r="C113" s="27">
        <v>10</v>
      </c>
      <c r="D113" s="63">
        <v>34</v>
      </c>
      <c r="E113" s="67">
        <f t="shared" si="30"/>
        <v>340</v>
      </c>
      <c r="F113" s="68"/>
      <c r="G113" s="69"/>
      <c r="H113" s="70" t="s">
        <v>183</v>
      </c>
      <c r="I113" s="70"/>
      <c r="J113" s="70"/>
      <c r="K113" s="70"/>
      <c r="L113" s="70"/>
    </row>
    <row r="114" spans="1:12" ht="26.25" customHeight="1" thickBot="1" x14ac:dyDescent="0.3">
      <c r="A114" s="65" t="s">
        <v>225</v>
      </c>
      <c r="B114" s="66"/>
      <c r="C114" s="27">
        <v>14</v>
      </c>
      <c r="D114" s="63">
        <v>34</v>
      </c>
      <c r="E114" s="67">
        <f>C114*D114</f>
        <v>476</v>
      </c>
      <c r="F114" s="68"/>
      <c r="G114" s="69"/>
      <c r="H114" s="70" t="s">
        <v>183</v>
      </c>
      <c r="I114" s="70"/>
      <c r="J114" s="70"/>
      <c r="K114" s="70"/>
      <c r="L114" s="70"/>
    </row>
    <row r="115" spans="1:12" ht="29.25" customHeight="1" thickBot="1" x14ac:dyDescent="0.3">
      <c r="A115" s="65" t="s">
        <v>226</v>
      </c>
      <c r="B115" s="66"/>
      <c r="C115" s="27">
        <v>2</v>
      </c>
      <c r="D115" s="63">
        <v>206</v>
      </c>
      <c r="E115" s="67">
        <f t="shared" ref="E115" si="31">C115*D115</f>
        <v>412</v>
      </c>
      <c r="F115" s="68"/>
      <c r="G115" s="69"/>
      <c r="H115" s="70" t="s">
        <v>183</v>
      </c>
      <c r="I115" s="70"/>
      <c r="J115" s="70"/>
      <c r="K115" s="70"/>
      <c r="L115" s="70"/>
    </row>
    <row r="116" spans="1:12" ht="26.25" customHeight="1" thickBot="1" x14ac:dyDescent="0.3">
      <c r="A116" s="65" t="s">
        <v>227</v>
      </c>
      <c r="B116" s="66"/>
      <c r="C116" s="27">
        <v>1</v>
      </c>
      <c r="D116" s="63">
        <v>293</v>
      </c>
      <c r="E116" s="67">
        <f>C116*D116</f>
        <v>293</v>
      </c>
      <c r="F116" s="68"/>
      <c r="G116" s="69"/>
      <c r="H116" s="70" t="s">
        <v>183</v>
      </c>
      <c r="I116" s="70"/>
      <c r="J116" s="70"/>
      <c r="K116" s="70"/>
      <c r="L116" s="70"/>
    </row>
    <row r="117" spans="1:12" ht="16.5" customHeight="1" thickBot="1" x14ac:dyDescent="0.3">
      <c r="A117" s="65" t="s">
        <v>228</v>
      </c>
      <c r="B117" s="66"/>
      <c r="C117" s="27">
        <v>1</v>
      </c>
      <c r="D117" s="63">
        <v>12985</v>
      </c>
      <c r="E117" s="67">
        <f t="shared" ref="E117" si="32">C117*D117</f>
        <v>12985</v>
      </c>
      <c r="F117" s="68"/>
      <c r="G117" s="69"/>
      <c r="H117" s="70" t="s">
        <v>183</v>
      </c>
      <c r="I117" s="70"/>
      <c r="J117" s="70"/>
      <c r="K117" s="70"/>
      <c r="L117" s="70"/>
    </row>
    <row r="118" spans="1:12" x14ac:dyDescent="0.25">
      <c r="A118" s="100" t="s">
        <v>6</v>
      </c>
      <c r="B118" s="102"/>
      <c r="C118" s="28"/>
      <c r="D118" s="28"/>
      <c r="E118" s="108">
        <f>E47+E88</f>
        <v>360946</v>
      </c>
      <c r="F118" s="108"/>
      <c r="G118" s="108"/>
      <c r="H118" s="100"/>
      <c r="I118" s="101"/>
      <c r="J118" s="101"/>
      <c r="K118" s="101"/>
      <c r="L118" s="102"/>
    </row>
    <row r="119" spans="1:12" x14ac:dyDescent="0.25">
      <c r="A119" s="96" t="s">
        <v>151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</row>
    <row r="120" spans="1:12" ht="15.75" x14ac:dyDescent="0.25">
      <c r="D120" s="45"/>
    </row>
    <row r="121" spans="1:12" ht="15.75" x14ac:dyDescent="0.25">
      <c r="A121" t="s">
        <v>106</v>
      </c>
      <c r="D121" s="45"/>
    </row>
    <row r="122" spans="1:12" ht="41.25" customHeight="1" x14ac:dyDescent="0.25">
      <c r="A122" s="88" t="s">
        <v>12</v>
      </c>
      <c r="B122" s="90" t="s">
        <v>107</v>
      </c>
      <c r="C122" s="91"/>
      <c r="D122" s="91"/>
      <c r="E122" s="91"/>
      <c r="F122" s="92"/>
      <c r="G122" s="88" t="s">
        <v>108</v>
      </c>
      <c r="H122" s="89" t="s">
        <v>109</v>
      </c>
      <c r="I122" s="89"/>
      <c r="J122" s="89"/>
    </row>
    <row r="123" spans="1:12" x14ac:dyDescent="0.25">
      <c r="A123" s="88"/>
      <c r="B123" s="93"/>
      <c r="C123" s="94"/>
      <c r="D123" s="94"/>
      <c r="E123" s="94"/>
      <c r="F123" s="95"/>
      <c r="G123" s="88"/>
      <c r="H123" s="46" t="s">
        <v>110</v>
      </c>
      <c r="I123" s="43" t="s">
        <v>111</v>
      </c>
      <c r="J123" s="43" t="s">
        <v>112</v>
      </c>
    </row>
    <row r="124" spans="1:12" x14ac:dyDescent="0.25">
      <c r="A124" s="50" t="s">
        <v>191</v>
      </c>
      <c r="B124" s="78" t="s">
        <v>233</v>
      </c>
      <c r="C124" s="79"/>
      <c r="D124" s="79"/>
      <c r="E124" s="79"/>
      <c r="F124" s="80"/>
      <c r="G124" s="50">
        <v>1</v>
      </c>
      <c r="H124" s="32">
        <v>14500</v>
      </c>
      <c r="I124" s="32">
        <v>20000</v>
      </c>
      <c r="J124" s="32">
        <v>45000</v>
      </c>
    </row>
    <row r="125" spans="1:12" x14ac:dyDescent="0.25">
      <c r="A125" s="50" t="s">
        <v>234</v>
      </c>
      <c r="B125" s="78" t="s">
        <v>235</v>
      </c>
      <c r="C125" s="79"/>
      <c r="D125" s="79"/>
      <c r="E125" s="79"/>
      <c r="F125" s="80"/>
      <c r="G125" s="50">
        <v>1</v>
      </c>
      <c r="H125" s="32">
        <v>6000</v>
      </c>
      <c r="I125" s="32">
        <v>10362</v>
      </c>
      <c r="J125" s="32">
        <v>18000</v>
      </c>
    </row>
    <row r="126" spans="1:12" x14ac:dyDescent="0.25">
      <c r="A126" s="50" t="s">
        <v>230</v>
      </c>
      <c r="B126" s="78" t="s">
        <v>232</v>
      </c>
      <c r="C126" s="79"/>
      <c r="D126" s="79"/>
      <c r="E126" s="79"/>
      <c r="F126" s="80"/>
      <c r="G126" s="50">
        <v>1</v>
      </c>
      <c r="H126" s="32">
        <v>100</v>
      </c>
      <c r="I126" s="32">
        <v>293</v>
      </c>
      <c r="J126" s="32">
        <v>2500</v>
      </c>
    </row>
    <row r="127" spans="1:12" x14ac:dyDescent="0.25">
      <c r="A127" s="50" t="s">
        <v>229</v>
      </c>
      <c r="B127" s="81" t="s">
        <v>231</v>
      </c>
      <c r="C127" s="82"/>
      <c r="D127" s="82"/>
      <c r="E127" s="82"/>
      <c r="F127" s="83"/>
      <c r="G127" s="50">
        <v>1</v>
      </c>
      <c r="H127" s="32">
        <v>6000</v>
      </c>
      <c r="I127" s="32">
        <v>12985</v>
      </c>
      <c r="J127" s="32">
        <v>22000</v>
      </c>
    </row>
    <row r="128" spans="1:12" x14ac:dyDescent="0.25">
      <c r="A128" s="78" t="s">
        <v>6</v>
      </c>
      <c r="B128" s="79"/>
      <c r="C128" s="79"/>
      <c r="D128" s="79"/>
      <c r="E128" s="79"/>
      <c r="F128" s="80"/>
      <c r="G128" s="50">
        <f>SUM(G124:G127)</f>
        <v>4</v>
      </c>
      <c r="H128" s="32">
        <f t="shared" ref="H128:J128" si="33">SUM(H124:H127)</f>
        <v>26600</v>
      </c>
      <c r="I128" s="32">
        <f t="shared" si="33"/>
        <v>43640</v>
      </c>
      <c r="J128" s="32">
        <f t="shared" si="33"/>
        <v>87500</v>
      </c>
    </row>
    <row r="129" spans="1:12" ht="15.75" x14ac:dyDescent="0.25">
      <c r="D129" s="45"/>
    </row>
    <row r="130" spans="1:12" ht="15.75" customHeight="1" x14ac:dyDescent="0.25">
      <c r="A130" s="75" t="s">
        <v>117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</row>
    <row r="131" spans="1:12" ht="15.75" customHeight="1" x14ac:dyDescent="0.25">
      <c r="A131" s="84" t="s">
        <v>113</v>
      </c>
      <c r="B131" s="84"/>
      <c r="C131" s="84"/>
      <c r="D131" s="84"/>
      <c r="E131" s="84"/>
      <c r="F131" s="84"/>
      <c r="G131" s="57"/>
      <c r="H131" s="57"/>
      <c r="I131" s="57"/>
      <c r="J131" s="57"/>
      <c r="K131" s="57"/>
      <c r="L131" s="57"/>
    </row>
    <row r="132" spans="1:12" ht="123.75" customHeight="1" x14ac:dyDescent="0.25">
      <c r="A132" s="85" t="s">
        <v>148</v>
      </c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</row>
    <row r="133" spans="1:12" ht="15.75" customHeight="1" x14ac:dyDescent="0.25">
      <c r="A133" s="84" t="s">
        <v>114</v>
      </c>
      <c r="B133" s="84"/>
      <c r="C133" s="84"/>
      <c r="D133" s="84"/>
      <c r="E133" s="84"/>
      <c r="F133" s="84"/>
      <c r="G133" s="57"/>
      <c r="H133" s="57"/>
      <c r="I133" s="57"/>
      <c r="J133" s="57"/>
      <c r="K133" s="57"/>
      <c r="L133" s="57"/>
    </row>
    <row r="134" spans="1:12" ht="15.75" customHeight="1" x14ac:dyDescent="0.25">
      <c r="A134" s="87" t="s">
        <v>135</v>
      </c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</row>
    <row r="135" spans="1:12" ht="15.75" customHeight="1" x14ac:dyDescent="0.25">
      <c r="A135" s="84" t="s">
        <v>115</v>
      </c>
      <c r="B135" s="84"/>
      <c r="C135" s="84"/>
      <c r="D135" s="84"/>
      <c r="E135" s="84"/>
      <c r="F135" s="84"/>
      <c r="G135" s="57"/>
      <c r="H135" s="57"/>
      <c r="I135" s="57"/>
      <c r="J135" s="57"/>
      <c r="K135" s="57"/>
      <c r="L135" s="57"/>
    </row>
    <row r="136" spans="1:12" ht="15.75" customHeight="1" x14ac:dyDescent="0.25">
      <c r="A136" s="99" t="s">
        <v>249</v>
      </c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</row>
    <row r="137" spans="1:12" ht="15.75" customHeight="1" x14ac:dyDescent="0.25">
      <c r="A137" s="84" t="s">
        <v>116</v>
      </c>
      <c r="B137" s="84"/>
      <c r="C137" s="84"/>
      <c r="D137" s="84"/>
      <c r="E137" s="84"/>
      <c r="F137" s="84"/>
      <c r="G137" s="57"/>
      <c r="H137" s="57"/>
      <c r="I137" s="57"/>
      <c r="J137" s="57"/>
      <c r="K137" s="57"/>
      <c r="L137" s="57"/>
    </row>
    <row r="138" spans="1:12" ht="136.5" customHeight="1" x14ac:dyDescent="0.25">
      <c r="A138" s="97" t="s">
        <v>147</v>
      </c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</row>
    <row r="139" spans="1:12" ht="18.75" x14ac:dyDescent="0.25">
      <c r="A139" s="75" t="s">
        <v>125</v>
      </c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</row>
    <row r="140" spans="1:12" x14ac:dyDescent="0.25">
      <c r="A140" s="76" t="s">
        <v>118</v>
      </c>
      <c r="B140" s="76"/>
      <c r="C140" s="76"/>
      <c r="D140" s="76"/>
      <c r="E140" s="76"/>
      <c r="F140" s="76"/>
    </row>
    <row r="141" spans="1:12" x14ac:dyDescent="0.25">
      <c r="A141" s="77" t="s">
        <v>135</v>
      </c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</row>
    <row r="142" spans="1:12" ht="18.75" customHeight="1" x14ac:dyDescent="0.25">
      <c r="A142" s="76" t="s">
        <v>120</v>
      </c>
      <c r="B142" s="76"/>
      <c r="C142" s="76"/>
      <c r="D142" s="76"/>
      <c r="E142" s="76"/>
      <c r="F142" s="76"/>
    </row>
    <row r="143" spans="1:12" ht="15" customHeight="1" x14ac:dyDescent="0.25">
      <c r="A143" s="77" t="s">
        <v>136</v>
      </c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</row>
    <row r="144" spans="1:12" ht="18.75" customHeight="1" x14ac:dyDescent="0.25">
      <c r="A144" s="76" t="s">
        <v>119</v>
      </c>
      <c r="B144" s="76"/>
      <c r="C144" s="76"/>
      <c r="D144" s="76"/>
      <c r="E144" s="76"/>
      <c r="F144" s="76"/>
    </row>
    <row r="145" spans="1:16" ht="51.75" customHeight="1" x14ac:dyDescent="0.3">
      <c r="A145" s="149" t="s">
        <v>7</v>
      </c>
      <c r="B145" s="153"/>
      <c r="C145" s="150"/>
      <c r="D145" s="155" t="s">
        <v>46</v>
      </c>
      <c r="E145" s="157" t="s">
        <v>47</v>
      </c>
      <c r="F145" s="157" t="s">
        <v>8</v>
      </c>
      <c r="G145" s="149" t="s">
        <v>62</v>
      </c>
      <c r="H145" s="150"/>
      <c r="I145" s="149" t="s">
        <v>9</v>
      </c>
      <c r="J145" s="150"/>
      <c r="K145" s="161" t="s">
        <v>61</v>
      </c>
      <c r="L145" s="162"/>
      <c r="M145" s="2"/>
      <c r="N145" s="2"/>
      <c r="O145" s="2"/>
      <c r="P145" s="2"/>
    </row>
    <row r="146" spans="1:16" ht="17.25" x14ac:dyDescent="0.3">
      <c r="A146" s="151"/>
      <c r="B146" s="154"/>
      <c r="C146" s="152"/>
      <c r="D146" s="156"/>
      <c r="E146" s="158"/>
      <c r="F146" s="158"/>
      <c r="G146" s="151"/>
      <c r="H146" s="152"/>
      <c r="I146" s="151"/>
      <c r="J146" s="152"/>
      <c r="K146" s="163"/>
      <c r="L146" s="164"/>
      <c r="M146" s="2"/>
      <c r="N146" s="2"/>
      <c r="O146" s="2"/>
      <c r="P146" s="2"/>
    </row>
    <row r="147" spans="1:16" ht="17.25" x14ac:dyDescent="0.3">
      <c r="A147" s="109">
        <v>1</v>
      </c>
      <c r="B147" s="68"/>
      <c r="C147" s="69"/>
      <c r="D147" s="25">
        <v>2</v>
      </c>
      <c r="E147" s="27">
        <v>3</v>
      </c>
      <c r="F147" s="27">
        <v>4</v>
      </c>
      <c r="G147" s="109">
        <v>5</v>
      </c>
      <c r="H147" s="69"/>
      <c r="I147" s="109">
        <v>6</v>
      </c>
      <c r="J147" s="69"/>
      <c r="K147" s="137">
        <v>7</v>
      </c>
      <c r="L147" s="138"/>
      <c r="M147" s="2"/>
      <c r="N147" s="2"/>
      <c r="O147" s="2"/>
      <c r="P147" s="2"/>
    </row>
    <row r="148" spans="1:16" ht="17.25" x14ac:dyDescent="0.3">
      <c r="A148" s="124" t="s">
        <v>236</v>
      </c>
      <c r="B148" s="125"/>
      <c r="C148" s="126"/>
      <c r="D148" s="26" t="s">
        <v>155</v>
      </c>
      <c r="E148" s="27">
        <v>70</v>
      </c>
      <c r="F148" s="27">
        <v>1000</v>
      </c>
      <c r="G148" s="109">
        <f t="shared" ref="G148:G156" si="34">E148*F148</f>
        <v>70000</v>
      </c>
      <c r="H148" s="69"/>
      <c r="I148" s="109">
        <v>200</v>
      </c>
      <c r="J148" s="69"/>
      <c r="K148" s="159">
        <f t="shared" ref="K148:K156" si="35">E148*I148</f>
        <v>14000</v>
      </c>
      <c r="L148" s="160"/>
      <c r="M148" s="2"/>
      <c r="N148" s="2"/>
      <c r="O148" s="2"/>
      <c r="P148" s="2"/>
    </row>
    <row r="149" spans="1:16" ht="17.25" x14ac:dyDescent="0.3">
      <c r="A149" s="124" t="s">
        <v>237</v>
      </c>
      <c r="B149" s="125"/>
      <c r="C149" s="126"/>
      <c r="D149" s="26" t="s">
        <v>245</v>
      </c>
      <c r="E149" s="27">
        <v>50</v>
      </c>
      <c r="F149" s="27">
        <v>300</v>
      </c>
      <c r="G149" s="109">
        <f t="shared" si="34"/>
        <v>15000</v>
      </c>
      <c r="H149" s="69"/>
      <c r="I149" s="109">
        <v>50</v>
      </c>
      <c r="J149" s="69"/>
      <c r="K149" s="159">
        <f t="shared" si="35"/>
        <v>2500</v>
      </c>
      <c r="L149" s="160"/>
      <c r="M149" s="2"/>
      <c r="N149" s="2"/>
      <c r="O149" s="2"/>
      <c r="P149" s="2"/>
    </row>
    <row r="150" spans="1:16" ht="17.25" x14ac:dyDescent="0.3">
      <c r="A150" s="124" t="s">
        <v>238</v>
      </c>
      <c r="B150" s="125"/>
      <c r="C150" s="126"/>
      <c r="D150" s="26" t="s">
        <v>246</v>
      </c>
      <c r="E150" s="27">
        <v>5</v>
      </c>
      <c r="F150" s="27">
        <v>3000</v>
      </c>
      <c r="G150" s="109">
        <f t="shared" si="34"/>
        <v>15000</v>
      </c>
      <c r="H150" s="69"/>
      <c r="I150" s="109">
        <v>300</v>
      </c>
      <c r="J150" s="69"/>
      <c r="K150" s="159">
        <f t="shared" si="35"/>
        <v>1500</v>
      </c>
      <c r="L150" s="160"/>
      <c r="M150" s="2"/>
      <c r="N150" s="2"/>
      <c r="O150" s="2"/>
      <c r="P150" s="2"/>
    </row>
    <row r="151" spans="1:16" ht="17.25" x14ac:dyDescent="0.3">
      <c r="A151" s="124" t="s">
        <v>239</v>
      </c>
      <c r="B151" s="125"/>
      <c r="C151" s="126"/>
      <c r="D151" s="26" t="s">
        <v>155</v>
      </c>
      <c r="E151" s="27">
        <v>150</v>
      </c>
      <c r="F151" s="27">
        <v>500</v>
      </c>
      <c r="G151" s="109">
        <f t="shared" si="34"/>
        <v>75000</v>
      </c>
      <c r="H151" s="69"/>
      <c r="I151" s="109">
        <v>150</v>
      </c>
      <c r="J151" s="69"/>
      <c r="K151" s="159">
        <f t="shared" si="35"/>
        <v>22500</v>
      </c>
      <c r="L151" s="160"/>
      <c r="M151" s="2"/>
      <c r="N151" s="2"/>
      <c r="O151" s="2"/>
      <c r="P151" s="2"/>
    </row>
    <row r="152" spans="1:16" ht="17.25" x14ac:dyDescent="0.3">
      <c r="A152" s="124" t="s">
        <v>240</v>
      </c>
      <c r="B152" s="125"/>
      <c r="C152" s="126"/>
      <c r="D152" s="26" t="s">
        <v>246</v>
      </c>
      <c r="E152" s="27">
        <v>10</v>
      </c>
      <c r="F152" s="27">
        <v>1000</v>
      </c>
      <c r="G152" s="109">
        <f t="shared" si="34"/>
        <v>10000</v>
      </c>
      <c r="H152" s="69"/>
      <c r="I152" s="109">
        <v>200</v>
      </c>
      <c r="J152" s="69"/>
      <c r="K152" s="159">
        <f t="shared" si="35"/>
        <v>2000</v>
      </c>
      <c r="L152" s="160"/>
      <c r="M152" s="2"/>
      <c r="N152" s="2"/>
      <c r="O152" s="2"/>
      <c r="P152" s="2"/>
    </row>
    <row r="153" spans="1:16" ht="17.25" x14ac:dyDescent="0.3">
      <c r="A153" s="124" t="s">
        <v>241</v>
      </c>
      <c r="B153" s="125"/>
      <c r="C153" s="126"/>
      <c r="D153" s="26" t="s">
        <v>247</v>
      </c>
      <c r="E153" s="27">
        <v>100</v>
      </c>
      <c r="F153" s="27">
        <v>700</v>
      </c>
      <c r="G153" s="109">
        <f t="shared" si="34"/>
        <v>70000</v>
      </c>
      <c r="H153" s="69"/>
      <c r="I153" s="109">
        <v>150</v>
      </c>
      <c r="J153" s="69"/>
      <c r="K153" s="159">
        <f t="shared" si="35"/>
        <v>15000</v>
      </c>
      <c r="L153" s="160"/>
      <c r="M153" s="2"/>
      <c r="N153" s="2"/>
      <c r="O153" s="2"/>
      <c r="P153" s="2"/>
    </row>
    <row r="154" spans="1:16" ht="17.25" x14ac:dyDescent="0.3">
      <c r="A154" s="124" t="s">
        <v>242</v>
      </c>
      <c r="B154" s="125"/>
      <c r="C154" s="126"/>
      <c r="D154" s="26" t="s">
        <v>248</v>
      </c>
      <c r="E154" s="27">
        <v>150</v>
      </c>
      <c r="F154" s="27">
        <v>200</v>
      </c>
      <c r="G154" s="109">
        <f t="shared" si="34"/>
        <v>30000</v>
      </c>
      <c r="H154" s="69"/>
      <c r="I154" s="109">
        <v>10</v>
      </c>
      <c r="J154" s="69"/>
      <c r="K154" s="159">
        <f t="shared" si="35"/>
        <v>1500</v>
      </c>
      <c r="L154" s="160"/>
      <c r="M154" s="2"/>
      <c r="N154" s="2"/>
      <c r="O154" s="2"/>
      <c r="P154" s="2"/>
    </row>
    <row r="155" spans="1:16" ht="17.25" x14ac:dyDescent="0.3">
      <c r="A155" s="124" t="s">
        <v>243</v>
      </c>
      <c r="B155" s="125"/>
      <c r="C155" s="126"/>
      <c r="D155" s="26" t="s">
        <v>155</v>
      </c>
      <c r="E155" s="27">
        <v>50</v>
      </c>
      <c r="F155" s="27">
        <v>2000</v>
      </c>
      <c r="G155" s="109">
        <f t="shared" si="34"/>
        <v>100000</v>
      </c>
      <c r="H155" s="69"/>
      <c r="I155" s="109">
        <v>200</v>
      </c>
      <c r="J155" s="69"/>
      <c r="K155" s="159">
        <f t="shared" si="35"/>
        <v>10000</v>
      </c>
      <c r="L155" s="160"/>
      <c r="M155" s="2"/>
      <c r="N155" s="2"/>
      <c r="O155" s="2"/>
      <c r="P155" s="2"/>
    </row>
    <row r="156" spans="1:16" ht="17.25" x14ac:dyDescent="0.3">
      <c r="A156" s="124" t="s">
        <v>244</v>
      </c>
      <c r="B156" s="125"/>
      <c r="C156" s="126"/>
      <c r="D156" s="26" t="s">
        <v>155</v>
      </c>
      <c r="E156" s="27">
        <v>150</v>
      </c>
      <c r="F156" s="27">
        <v>1000</v>
      </c>
      <c r="G156" s="109">
        <f t="shared" si="34"/>
        <v>150000</v>
      </c>
      <c r="H156" s="69"/>
      <c r="I156" s="109">
        <v>150</v>
      </c>
      <c r="J156" s="69"/>
      <c r="K156" s="159">
        <f t="shared" si="35"/>
        <v>22500</v>
      </c>
      <c r="L156" s="160"/>
      <c r="M156" s="2"/>
      <c r="N156" s="2"/>
      <c r="O156" s="2"/>
      <c r="P156" s="2"/>
    </row>
    <row r="157" spans="1:16" ht="17.25" hidden="1" x14ac:dyDescent="0.3">
      <c r="A157" s="124"/>
      <c r="B157" s="125"/>
      <c r="C157" s="126"/>
      <c r="D157" s="26"/>
      <c r="E157" s="26"/>
      <c r="F157" s="26"/>
      <c r="G157" s="109">
        <f t="shared" ref="G157:G161" si="36">E157*F157</f>
        <v>0</v>
      </c>
      <c r="H157" s="69"/>
      <c r="I157" s="109"/>
      <c r="J157" s="69"/>
      <c r="K157" s="137">
        <f t="shared" ref="K157:K161" si="37">E157*I157</f>
        <v>0</v>
      </c>
      <c r="L157" s="138"/>
      <c r="M157" s="2"/>
      <c r="N157" s="2"/>
      <c r="O157" s="2"/>
      <c r="P157" s="2"/>
    </row>
    <row r="158" spans="1:16" ht="17.25" hidden="1" x14ac:dyDescent="0.3">
      <c r="A158" s="124"/>
      <c r="B158" s="125"/>
      <c r="C158" s="126"/>
      <c r="D158" s="26"/>
      <c r="E158" s="26"/>
      <c r="F158" s="26"/>
      <c r="G158" s="109">
        <f t="shared" si="36"/>
        <v>0</v>
      </c>
      <c r="H158" s="69"/>
      <c r="I158" s="109"/>
      <c r="J158" s="69"/>
      <c r="K158" s="137">
        <f t="shared" si="37"/>
        <v>0</v>
      </c>
      <c r="L158" s="138"/>
      <c r="M158" s="2"/>
      <c r="N158" s="2"/>
      <c r="O158" s="2"/>
      <c r="P158" s="2"/>
    </row>
    <row r="159" spans="1:16" ht="17.25" hidden="1" x14ac:dyDescent="0.3">
      <c r="A159" s="124"/>
      <c r="B159" s="125"/>
      <c r="C159" s="126"/>
      <c r="D159" s="26"/>
      <c r="E159" s="26"/>
      <c r="F159" s="26"/>
      <c r="G159" s="109">
        <f t="shared" si="36"/>
        <v>0</v>
      </c>
      <c r="H159" s="69"/>
      <c r="I159" s="109"/>
      <c r="J159" s="69"/>
      <c r="K159" s="137">
        <f t="shared" si="37"/>
        <v>0</v>
      </c>
      <c r="L159" s="138"/>
      <c r="M159" s="2"/>
      <c r="N159" s="2"/>
      <c r="O159" s="2"/>
      <c r="P159" s="2"/>
    </row>
    <row r="160" spans="1:16" ht="17.25" hidden="1" x14ac:dyDescent="0.3">
      <c r="A160" s="124"/>
      <c r="B160" s="125"/>
      <c r="C160" s="126"/>
      <c r="D160" s="26"/>
      <c r="E160" s="26"/>
      <c r="F160" s="26"/>
      <c r="G160" s="109">
        <f t="shared" si="36"/>
        <v>0</v>
      </c>
      <c r="H160" s="69"/>
      <c r="I160" s="109"/>
      <c r="J160" s="69"/>
      <c r="K160" s="137">
        <f t="shared" si="37"/>
        <v>0</v>
      </c>
      <c r="L160" s="138"/>
      <c r="M160" s="2"/>
      <c r="N160" s="2"/>
      <c r="O160" s="2"/>
      <c r="P160" s="2"/>
    </row>
    <row r="161" spans="1:16" ht="17.25" hidden="1" x14ac:dyDescent="0.3">
      <c r="A161" s="124"/>
      <c r="B161" s="125"/>
      <c r="C161" s="126"/>
      <c r="D161" s="26"/>
      <c r="E161" s="26"/>
      <c r="F161" s="26"/>
      <c r="G161" s="109">
        <f t="shared" si="36"/>
        <v>0</v>
      </c>
      <c r="H161" s="69"/>
      <c r="I161" s="109"/>
      <c r="J161" s="69"/>
      <c r="K161" s="137">
        <f t="shared" si="37"/>
        <v>0</v>
      </c>
      <c r="L161" s="138"/>
      <c r="M161" s="2"/>
      <c r="N161" s="2"/>
      <c r="O161" s="2"/>
      <c r="P161" s="2"/>
    </row>
    <row r="162" spans="1:16" ht="17.25" x14ac:dyDescent="0.3">
      <c r="A162" s="124" t="s">
        <v>10</v>
      </c>
      <c r="B162" s="125"/>
      <c r="C162" s="126"/>
      <c r="D162" s="26"/>
      <c r="E162" s="26">
        <f>SUM(E156:E161)</f>
        <v>150</v>
      </c>
      <c r="F162" s="27" t="s">
        <v>11</v>
      </c>
      <c r="G162" s="109">
        <f>SUM(G148:G161)</f>
        <v>535000</v>
      </c>
      <c r="H162" s="69"/>
      <c r="I162" s="109" t="s">
        <v>11</v>
      </c>
      <c r="J162" s="69"/>
      <c r="K162" s="137">
        <f>SUM(K148:K161)</f>
        <v>91500</v>
      </c>
      <c r="L162" s="138"/>
      <c r="M162" s="2"/>
      <c r="N162" s="2"/>
      <c r="O162" s="2"/>
      <c r="P162" s="2"/>
    </row>
    <row r="163" spans="1:16" ht="17.25" x14ac:dyDescent="0.3">
      <c r="A163" s="15"/>
      <c r="B163" s="15"/>
      <c r="C163" s="15"/>
      <c r="D163" s="16"/>
      <c r="E163" s="16"/>
      <c r="F163" s="17"/>
      <c r="G163" s="17"/>
      <c r="H163" s="17"/>
      <c r="I163" s="17"/>
      <c r="J163" s="17"/>
      <c r="K163" s="18"/>
      <c r="L163" s="18"/>
      <c r="M163" s="2"/>
      <c r="N163" s="2"/>
      <c r="O163" s="2"/>
      <c r="P163" s="2"/>
    </row>
    <row r="164" spans="1:16" x14ac:dyDescent="0.25">
      <c r="A164" s="96" t="s">
        <v>121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</row>
    <row r="165" spans="1:16" ht="18.75" customHeight="1" x14ac:dyDescent="0.3">
      <c r="A165" s="109" t="s">
        <v>12</v>
      </c>
      <c r="B165" s="68"/>
      <c r="C165" s="69"/>
      <c r="D165" s="109" t="s">
        <v>13</v>
      </c>
      <c r="E165" s="69"/>
      <c r="F165" s="110" t="s">
        <v>12</v>
      </c>
      <c r="G165" s="110"/>
      <c r="H165" s="110"/>
      <c r="I165" s="103" t="s">
        <v>13</v>
      </c>
      <c r="J165" s="104"/>
      <c r="K165" s="2"/>
      <c r="L165" s="2"/>
      <c r="M165" s="2"/>
      <c r="N165" s="2"/>
      <c r="O165" s="2"/>
    </row>
    <row r="166" spans="1:16" ht="17.25" x14ac:dyDescent="0.3">
      <c r="A166" s="124" t="s">
        <v>154</v>
      </c>
      <c r="B166" s="125"/>
      <c r="C166" s="126"/>
      <c r="D166" s="109">
        <v>1000</v>
      </c>
      <c r="E166" s="69"/>
      <c r="F166" s="124" t="s">
        <v>123</v>
      </c>
      <c r="G166" s="125"/>
      <c r="H166" s="126"/>
      <c r="I166" s="122">
        <v>1500</v>
      </c>
      <c r="J166" s="123"/>
      <c r="K166" s="2"/>
      <c r="L166" s="2"/>
      <c r="M166" s="2"/>
      <c r="N166" s="2"/>
      <c r="O166" s="2"/>
    </row>
    <row r="167" spans="1:16" ht="17.25" x14ac:dyDescent="0.3">
      <c r="A167" s="124" t="s">
        <v>15</v>
      </c>
      <c r="B167" s="125"/>
      <c r="C167" s="126"/>
      <c r="D167" s="109">
        <v>9000</v>
      </c>
      <c r="E167" s="69"/>
      <c r="F167" s="121" t="s">
        <v>14</v>
      </c>
      <c r="G167" s="121"/>
      <c r="H167" s="121"/>
      <c r="I167" s="122">
        <v>5000</v>
      </c>
      <c r="J167" s="123"/>
      <c r="K167" s="2"/>
      <c r="L167" s="2"/>
      <c r="M167" s="2"/>
      <c r="N167" s="2"/>
      <c r="O167" s="2"/>
    </row>
    <row r="168" spans="1:16" ht="17.25" x14ac:dyDescent="0.3">
      <c r="A168" s="124" t="s">
        <v>122</v>
      </c>
      <c r="B168" s="125"/>
      <c r="C168" s="126"/>
      <c r="D168" s="109">
        <v>800</v>
      </c>
      <c r="E168" s="69"/>
      <c r="F168" s="121" t="s">
        <v>124</v>
      </c>
      <c r="G168" s="121"/>
      <c r="H168" s="121"/>
      <c r="I168" s="122">
        <f>E32*1.3</f>
        <v>0</v>
      </c>
      <c r="J168" s="123"/>
      <c r="K168" s="2"/>
      <c r="L168" s="2"/>
      <c r="M168" s="2"/>
      <c r="N168" s="2"/>
      <c r="O168" s="2"/>
    </row>
    <row r="169" spans="1:16" ht="17.25" customHeight="1" x14ac:dyDescent="0.3">
      <c r="A169" s="124"/>
      <c r="B169" s="125"/>
      <c r="C169" s="126"/>
      <c r="D169" s="109"/>
      <c r="E169" s="69"/>
      <c r="F169" s="109" t="s">
        <v>6</v>
      </c>
      <c r="G169" s="68"/>
      <c r="H169" s="69"/>
      <c r="I169" s="109">
        <f>SUM(D166:E169)+SUM(I166:J168)</f>
        <v>17300</v>
      </c>
      <c r="J169" s="69"/>
      <c r="K169" s="2"/>
      <c r="L169" s="2"/>
      <c r="M169" s="2"/>
      <c r="N169" s="2"/>
      <c r="O169" s="2"/>
    </row>
    <row r="170" spans="1:16" ht="17.25" x14ac:dyDescent="0.3">
      <c r="A170" s="3"/>
      <c r="B170" s="3"/>
      <c r="C170" s="3"/>
      <c r="D170" s="7"/>
      <c r="E170" s="7"/>
      <c r="F170" s="7"/>
      <c r="G170" s="7"/>
      <c r="H170" s="2"/>
      <c r="I170" s="2"/>
      <c r="J170" s="2"/>
      <c r="K170" s="2"/>
      <c r="L170" s="2"/>
    </row>
    <row r="171" spans="1:16" ht="18.75" x14ac:dyDescent="0.25">
      <c r="A171" s="144" t="s">
        <v>33</v>
      </c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</row>
    <row r="172" spans="1:16" ht="16.5" x14ac:dyDescent="0.25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</row>
    <row r="173" spans="1:16" ht="16.5" x14ac:dyDescent="0.25">
      <c r="A173" s="3" t="s">
        <v>16</v>
      </c>
      <c r="B173" s="44" t="s">
        <v>71</v>
      </c>
      <c r="C173" s="44" t="s">
        <v>72</v>
      </c>
      <c r="D173" s="44" t="s">
        <v>73</v>
      </c>
      <c r="E173" s="44" t="s">
        <v>74</v>
      </c>
      <c r="F173" s="44" t="s">
        <v>75</v>
      </c>
      <c r="G173" s="44" t="s">
        <v>76</v>
      </c>
      <c r="H173" s="44" t="s">
        <v>77</v>
      </c>
      <c r="I173" s="44" t="s">
        <v>78</v>
      </c>
      <c r="J173" s="44" t="s">
        <v>67</v>
      </c>
      <c r="K173" s="44" t="s">
        <v>68</v>
      </c>
      <c r="L173" s="44" t="s">
        <v>69</v>
      </c>
      <c r="M173" s="44" t="s">
        <v>70</v>
      </c>
      <c r="N173" s="29"/>
    </row>
    <row r="174" spans="1:16" ht="17.25" x14ac:dyDescent="0.25">
      <c r="A174" s="3" t="s">
        <v>17</v>
      </c>
      <c r="B174" s="12">
        <v>0.2</v>
      </c>
      <c r="C174" s="12">
        <v>0.2</v>
      </c>
      <c r="D174" s="12">
        <v>0.2</v>
      </c>
      <c r="E174" s="12">
        <v>0.3</v>
      </c>
      <c r="F174" s="12">
        <v>0.1</v>
      </c>
      <c r="G174" s="12">
        <v>0.1</v>
      </c>
      <c r="H174" s="12">
        <v>0.1</v>
      </c>
      <c r="I174" s="12">
        <v>0.1</v>
      </c>
      <c r="J174" s="12">
        <v>0.1</v>
      </c>
      <c r="K174" s="12">
        <v>0.2</v>
      </c>
      <c r="L174" s="12">
        <v>0.3</v>
      </c>
      <c r="M174" s="12">
        <v>0.3</v>
      </c>
      <c r="N174" s="29"/>
    </row>
    <row r="175" spans="1:16" ht="48" customHeight="1" x14ac:dyDescent="0.25">
      <c r="A175" s="24" t="s">
        <v>18</v>
      </c>
      <c r="B175" s="24" t="s">
        <v>35</v>
      </c>
      <c r="C175" s="24" t="s">
        <v>36</v>
      </c>
      <c r="D175" s="24" t="s">
        <v>37</v>
      </c>
      <c r="E175" s="24" t="s">
        <v>44</v>
      </c>
      <c r="F175" s="24" t="s">
        <v>38</v>
      </c>
      <c r="G175" s="24" t="s">
        <v>39</v>
      </c>
      <c r="H175" s="24" t="s">
        <v>40</v>
      </c>
      <c r="I175" s="24" t="s">
        <v>41</v>
      </c>
      <c r="J175" s="24" t="s">
        <v>42</v>
      </c>
      <c r="K175" s="24" t="s">
        <v>45</v>
      </c>
      <c r="L175" s="24" t="s">
        <v>43</v>
      </c>
      <c r="M175" s="24" t="s">
        <v>63</v>
      </c>
      <c r="N175" s="24" t="s">
        <v>6</v>
      </c>
    </row>
    <row r="176" spans="1:16" x14ac:dyDescent="0.25">
      <c r="A176" s="47" t="s">
        <v>19</v>
      </c>
      <c r="B176" s="22">
        <f t="shared" ref="B176:M176" si="38">$G162*B174</f>
        <v>107000</v>
      </c>
      <c r="C176" s="22">
        <f t="shared" si="38"/>
        <v>107000</v>
      </c>
      <c r="D176" s="22">
        <f t="shared" si="38"/>
        <v>107000</v>
      </c>
      <c r="E176" s="22">
        <f t="shared" si="38"/>
        <v>160500</v>
      </c>
      <c r="F176" s="22">
        <f t="shared" si="38"/>
        <v>53500</v>
      </c>
      <c r="G176" s="22">
        <f t="shared" si="38"/>
        <v>53500</v>
      </c>
      <c r="H176" s="22">
        <f t="shared" si="38"/>
        <v>53500</v>
      </c>
      <c r="I176" s="22">
        <f t="shared" si="38"/>
        <v>53500</v>
      </c>
      <c r="J176" s="22">
        <f t="shared" si="38"/>
        <v>53500</v>
      </c>
      <c r="K176" s="22">
        <f t="shared" si="38"/>
        <v>107000</v>
      </c>
      <c r="L176" s="22">
        <f t="shared" si="38"/>
        <v>160500</v>
      </c>
      <c r="M176" s="22">
        <f t="shared" si="38"/>
        <v>160500</v>
      </c>
      <c r="N176" s="30">
        <f>SUM(B176:M176)</f>
        <v>1177000</v>
      </c>
    </row>
    <row r="177" spans="1:14" x14ac:dyDescent="0.25">
      <c r="A177" s="47" t="s">
        <v>20</v>
      </c>
      <c r="B177" s="22">
        <f>SUM(B178:B190)</f>
        <v>41000</v>
      </c>
      <c r="C177" s="22">
        <f t="shared" ref="C177:M177" si="39">SUM(C178:C190)</f>
        <v>40200</v>
      </c>
      <c r="D177" s="22">
        <f t="shared" si="39"/>
        <v>40200</v>
      </c>
      <c r="E177" s="22">
        <f t="shared" si="39"/>
        <v>49500</v>
      </c>
      <c r="F177" s="22">
        <f t="shared" si="39"/>
        <v>30900</v>
      </c>
      <c r="G177" s="22">
        <f t="shared" si="39"/>
        <v>30900</v>
      </c>
      <c r="H177" s="22">
        <f t="shared" si="39"/>
        <v>30900</v>
      </c>
      <c r="I177" s="22">
        <f t="shared" si="39"/>
        <v>30900</v>
      </c>
      <c r="J177" s="22">
        <f t="shared" si="39"/>
        <v>30900</v>
      </c>
      <c r="K177" s="22">
        <f t="shared" si="39"/>
        <v>40200</v>
      </c>
      <c r="L177" s="22">
        <f t="shared" si="39"/>
        <v>49500</v>
      </c>
      <c r="M177" s="22">
        <f t="shared" si="39"/>
        <v>49500</v>
      </c>
      <c r="N177" s="30">
        <f t="shared" ref="N177:N194" si="40">SUM(B177:M177)</f>
        <v>464600</v>
      </c>
    </row>
    <row r="178" spans="1:14" x14ac:dyDescent="0.25">
      <c r="A178" s="48" t="s">
        <v>79</v>
      </c>
      <c r="B178" s="22">
        <f>$K162*B174</f>
        <v>18300</v>
      </c>
      <c r="C178" s="22">
        <f t="shared" ref="C178:M178" si="41">$K162*C174</f>
        <v>18300</v>
      </c>
      <c r="D178" s="22">
        <f t="shared" si="41"/>
        <v>18300</v>
      </c>
      <c r="E178" s="22">
        <f t="shared" si="41"/>
        <v>27450</v>
      </c>
      <c r="F178" s="22">
        <f t="shared" si="41"/>
        <v>9150</v>
      </c>
      <c r="G178" s="22">
        <f t="shared" si="41"/>
        <v>9150</v>
      </c>
      <c r="H178" s="22">
        <f t="shared" si="41"/>
        <v>9150</v>
      </c>
      <c r="I178" s="22">
        <f t="shared" si="41"/>
        <v>9150</v>
      </c>
      <c r="J178" s="22">
        <f t="shared" si="41"/>
        <v>9150</v>
      </c>
      <c r="K178" s="22">
        <f t="shared" si="41"/>
        <v>18300</v>
      </c>
      <c r="L178" s="22">
        <f t="shared" si="41"/>
        <v>27450</v>
      </c>
      <c r="M178" s="22">
        <f t="shared" si="41"/>
        <v>27450</v>
      </c>
      <c r="N178" s="30">
        <f t="shared" ref="N178" si="42">SUM(B178:M178)</f>
        <v>201300</v>
      </c>
    </row>
    <row r="179" spans="1:14" x14ac:dyDescent="0.25">
      <c r="A179" s="48" t="str">
        <f>A166</f>
        <v>Ремонт инструмента</v>
      </c>
      <c r="B179" s="22">
        <f>$D166</f>
        <v>1000</v>
      </c>
      <c r="C179" s="22">
        <f t="shared" ref="C179:M179" si="43">$D166</f>
        <v>1000</v>
      </c>
      <c r="D179" s="22">
        <f t="shared" si="43"/>
        <v>1000</v>
      </c>
      <c r="E179" s="22">
        <f t="shared" si="43"/>
        <v>1000</v>
      </c>
      <c r="F179" s="22">
        <f t="shared" si="43"/>
        <v>1000</v>
      </c>
      <c r="G179" s="22">
        <f t="shared" si="43"/>
        <v>1000</v>
      </c>
      <c r="H179" s="22">
        <f t="shared" si="43"/>
        <v>1000</v>
      </c>
      <c r="I179" s="22">
        <f t="shared" si="43"/>
        <v>1000</v>
      </c>
      <c r="J179" s="22">
        <f t="shared" si="43"/>
        <v>1000</v>
      </c>
      <c r="K179" s="22">
        <f t="shared" si="43"/>
        <v>1000</v>
      </c>
      <c r="L179" s="22">
        <f t="shared" si="43"/>
        <v>1000</v>
      </c>
      <c r="M179" s="22">
        <f t="shared" si="43"/>
        <v>1000</v>
      </c>
      <c r="N179" s="30">
        <f t="shared" si="40"/>
        <v>12000</v>
      </c>
    </row>
    <row r="180" spans="1:14" ht="16.5" customHeight="1" x14ac:dyDescent="0.25">
      <c r="A180" s="48" t="str">
        <f>A167</f>
        <v>Транспортные расходы</v>
      </c>
      <c r="B180" s="22">
        <f t="shared" ref="B180:M182" si="44">$D167</f>
        <v>9000</v>
      </c>
      <c r="C180" s="22">
        <f t="shared" si="44"/>
        <v>9000</v>
      </c>
      <c r="D180" s="22">
        <f t="shared" si="44"/>
        <v>9000</v>
      </c>
      <c r="E180" s="22">
        <f t="shared" si="44"/>
        <v>9000</v>
      </c>
      <c r="F180" s="22">
        <f t="shared" si="44"/>
        <v>9000</v>
      </c>
      <c r="G180" s="22">
        <f t="shared" si="44"/>
        <v>9000</v>
      </c>
      <c r="H180" s="22">
        <f t="shared" si="44"/>
        <v>9000</v>
      </c>
      <c r="I180" s="22">
        <f t="shared" si="44"/>
        <v>9000</v>
      </c>
      <c r="J180" s="22">
        <f t="shared" si="44"/>
        <v>9000</v>
      </c>
      <c r="K180" s="22">
        <f t="shared" si="44"/>
        <v>9000</v>
      </c>
      <c r="L180" s="22">
        <f t="shared" si="44"/>
        <v>9000</v>
      </c>
      <c r="M180" s="22">
        <f t="shared" si="44"/>
        <v>9000</v>
      </c>
      <c r="N180" s="30">
        <f t="shared" ref="N180:N182" si="45">SUM(B180:M180)</f>
        <v>108000</v>
      </c>
    </row>
    <row r="181" spans="1:14" ht="19.5" hidden="1" customHeight="1" x14ac:dyDescent="0.25">
      <c r="A181" s="48" t="str">
        <f>A164</f>
        <v>Ежемесячные затраты:</v>
      </c>
      <c r="B181" s="22">
        <f t="shared" si="44"/>
        <v>800</v>
      </c>
      <c r="C181" s="22">
        <f t="shared" ref="C181:M181" si="46">$D164</f>
        <v>0</v>
      </c>
      <c r="D181" s="22">
        <f t="shared" si="46"/>
        <v>0</v>
      </c>
      <c r="E181" s="22">
        <f t="shared" si="46"/>
        <v>0</v>
      </c>
      <c r="F181" s="22">
        <f t="shared" si="46"/>
        <v>0</v>
      </c>
      <c r="G181" s="22">
        <f t="shared" si="46"/>
        <v>0</v>
      </c>
      <c r="H181" s="22">
        <f t="shared" si="46"/>
        <v>0</v>
      </c>
      <c r="I181" s="22">
        <f t="shared" si="46"/>
        <v>0</v>
      </c>
      <c r="J181" s="22">
        <f t="shared" si="46"/>
        <v>0</v>
      </c>
      <c r="K181" s="22">
        <f t="shared" si="46"/>
        <v>0</v>
      </c>
      <c r="L181" s="22">
        <f t="shared" si="46"/>
        <v>0</v>
      </c>
      <c r="M181" s="22">
        <f t="shared" si="46"/>
        <v>0</v>
      </c>
      <c r="N181" s="30">
        <f t="shared" si="45"/>
        <v>800</v>
      </c>
    </row>
    <row r="182" spans="1:14" ht="25.5" hidden="1" x14ac:dyDescent="0.25">
      <c r="A182" s="48" t="str">
        <f>A165</f>
        <v>Наименование</v>
      </c>
      <c r="B182" s="22">
        <f t="shared" si="44"/>
        <v>0</v>
      </c>
      <c r="C182" s="22" t="str">
        <f t="shared" ref="C182:M182" si="47">$D165</f>
        <v>Руб./мес.</v>
      </c>
      <c r="D182" s="22" t="str">
        <f t="shared" si="47"/>
        <v>Руб./мес.</v>
      </c>
      <c r="E182" s="22" t="str">
        <f t="shared" si="47"/>
        <v>Руб./мес.</v>
      </c>
      <c r="F182" s="22" t="str">
        <f t="shared" si="47"/>
        <v>Руб./мес.</v>
      </c>
      <c r="G182" s="22" t="str">
        <f t="shared" si="47"/>
        <v>Руб./мес.</v>
      </c>
      <c r="H182" s="22" t="str">
        <f t="shared" si="47"/>
        <v>Руб./мес.</v>
      </c>
      <c r="I182" s="22" t="str">
        <f t="shared" si="47"/>
        <v>Руб./мес.</v>
      </c>
      <c r="J182" s="22" t="str">
        <f t="shared" si="47"/>
        <v>Руб./мес.</v>
      </c>
      <c r="K182" s="22" t="str">
        <f t="shared" si="47"/>
        <v>Руб./мес.</v>
      </c>
      <c r="L182" s="22" t="str">
        <f t="shared" si="47"/>
        <v>Руб./мес.</v>
      </c>
      <c r="M182" s="22" t="str">
        <f t="shared" si="47"/>
        <v>Руб./мес.</v>
      </c>
      <c r="N182" s="30">
        <f t="shared" si="45"/>
        <v>0</v>
      </c>
    </row>
    <row r="183" spans="1:14" ht="15.75" customHeight="1" x14ac:dyDescent="0.25">
      <c r="A183" s="48" t="str">
        <f>A168</f>
        <v>Банковское обслуживание</v>
      </c>
      <c r="B183" s="22">
        <f>$D168</f>
        <v>800</v>
      </c>
      <c r="C183" s="22">
        <f t="shared" ref="C183:M183" si="48">$D168</f>
        <v>800</v>
      </c>
      <c r="D183" s="22">
        <f t="shared" si="48"/>
        <v>800</v>
      </c>
      <c r="E183" s="22">
        <f t="shared" si="48"/>
        <v>800</v>
      </c>
      <c r="F183" s="22">
        <f t="shared" si="48"/>
        <v>800</v>
      </c>
      <c r="G183" s="22">
        <f t="shared" si="48"/>
        <v>800</v>
      </c>
      <c r="H183" s="22">
        <f t="shared" si="48"/>
        <v>800</v>
      </c>
      <c r="I183" s="22">
        <f t="shared" si="48"/>
        <v>800</v>
      </c>
      <c r="J183" s="22">
        <f t="shared" si="48"/>
        <v>800</v>
      </c>
      <c r="K183" s="22">
        <f t="shared" si="48"/>
        <v>800</v>
      </c>
      <c r="L183" s="22">
        <f t="shared" si="48"/>
        <v>800</v>
      </c>
      <c r="M183" s="22">
        <f t="shared" si="48"/>
        <v>800</v>
      </c>
      <c r="N183" s="30">
        <f t="shared" si="40"/>
        <v>9600</v>
      </c>
    </row>
    <row r="184" spans="1:14" ht="19.5" hidden="1" customHeight="1" x14ac:dyDescent="0.25">
      <c r="A184" s="48" t="str">
        <f>A168</f>
        <v>Банковское обслуживание</v>
      </c>
      <c r="B184" s="22">
        <f t="shared" ref="B184:M184" si="49">$D168</f>
        <v>800</v>
      </c>
      <c r="C184" s="22">
        <f t="shared" si="49"/>
        <v>800</v>
      </c>
      <c r="D184" s="22">
        <f t="shared" si="49"/>
        <v>800</v>
      </c>
      <c r="E184" s="22">
        <f t="shared" si="49"/>
        <v>800</v>
      </c>
      <c r="F184" s="22">
        <f t="shared" si="49"/>
        <v>800</v>
      </c>
      <c r="G184" s="22">
        <f t="shared" si="49"/>
        <v>800</v>
      </c>
      <c r="H184" s="22">
        <f t="shared" si="49"/>
        <v>800</v>
      </c>
      <c r="I184" s="22">
        <f t="shared" si="49"/>
        <v>800</v>
      </c>
      <c r="J184" s="22">
        <f t="shared" si="49"/>
        <v>800</v>
      </c>
      <c r="K184" s="22">
        <f t="shared" si="49"/>
        <v>800</v>
      </c>
      <c r="L184" s="22">
        <f t="shared" si="49"/>
        <v>800</v>
      </c>
      <c r="M184" s="22">
        <f t="shared" si="49"/>
        <v>800</v>
      </c>
      <c r="N184" s="30">
        <f t="shared" si="40"/>
        <v>9600</v>
      </c>
    </row>
    <row r="185" spans="1:14" hidden="1" x14ac:dyDescent="0.25">
      <c r="A185" s="48">
        <f>A169</f>
        <v>0</v>
      </c>
      <c r="B185" s="22">
        <f t="shared" ref="B185:M185" si="50">$D169</f>
        <v>0</v>
      </c>
      <c r="C185" s="22">
        <f t="shared" si="50"/>
        <v>0</v>
      </c>
      <c r="D185" s="22">
        <f t="shared" si="50"/>
        <v>0</v>
      </c>
      <c r="E185" s="22">
        <f t="shared" si="50"/>
        <v>0</v>
      </c>
      <c r="F185" s="22">
        <f t="shared" si="50"/>
        <v>0</v>
      </c>
      <c r="G185" s="22">
        <f t="shared" si="50"/>
        <v>0</v>
      </c>
      <c r="H185" s="22">
        <f t="shared" si="50"/>
        <v>0</v>
      </c>
      <c r="I185" s="22">
        <f t="shared" si="50"/>
        <v>0</v>
      </c>
      <c r="J185" s="22">
        <f t="shared" si="50"/>
        <v>0</v>
      </c>
      <c r="K185" s="22">
        <f t="shared" si="50"/>
        <v>0</v>
      </c>
      <c r="L185" s="22">
        <f t="shared" si="50"/>
        <v>0</v>
      </c>
      <c r="M185" s="22">
        <f t="shared" si="50"/>
        <v>0</v>
      </c>
      <c r="N185" s="30">
        <f t="shared" si="40"/>
        <v>0</v>
      </c>
    </row>
    <row r="186" spans="1:14" ht="14.25" customHeight="1" x14ac:dyDescent="0.25">
      <c r="A186" s="48" t="str">
        <f>F166</f>
        <v>Коммунальные платежи</v>
      </c>
      <c r="B186" s="22">
        <f>$I166*B174</f>
        <v>300</v>
      </c>
      <c r="C186" s="22">
        <f t="shared" ref="C186:M186" si="51">$I166*C174</f>
        <v>300</v>
      </c>
      <c r="D186" s="22">
        <f t="shared" si="51"/>
        <v>300</v>
      </c>
      <c r="E186" s="22">
        <f t="shared" si="51"/>
        <v>450</v>
      </c>
      <c r="F186" s="22">
        <f t="shared" si="51"/>
        <v>150</v>
      </c>
      <c r="G186" s="22">
        <f t="shared" si="51"/>
        <v>150</v>
      </c>
      <c r="H186" s="22">
        <f t="shared" si="51"/>
        <v>150</v>
      </c>
      <c r="I186" s="22">
        <f t="shared" si="51"/>
        <v>150</v>
      </c>
      <c r="J186" s="22">
        <f t="shared" si="51"/>
        <v>150</v>
      </c>
      <c r="K186" s="22">
        <f t="shared" si="51"/>
        <v>300</v>
      </c>
      <c r="L186" s="22">
        <f t="shared" si="51"/>
        <v>450</v>
      </c>
      <c r="M186" s="22">
        <f t="shared" si="51"/>
        <v>450</v>
      </c>
      <c r="N186" s="30">
        <f t="shared" si="40"/>
        <v>3300</v>
      </c>
    </row>
    <row r="187" spans="1:14" ht="15" customHeight="1" x14ac:dyDescent="0.25">
      <c r="A187" s="48" t="str">
        <f>F167</f>
        <v>Реклама</v>
      </c>
      <c r="B187" s="22">
        <f t="shared" ref="B187:M188" si="52">$I167</f>
        <v>5000</v>
      </c>
      <c r="C187" s="22">
        <f t="shared" si="52"/>
        <v>5000</v>
      </c>
      <c r="D187" s="22">
        <f t="shared" si="52"/>
        <v>5000</v>
      </c>
      <c r="E187" s="22">
        <f t="shared" si="52"/>
        <v>5000</v>
      </c>
      <c r="F187" s="22">
        <f t="shared" si="52"/>
        <v>5000</v>
      </c>
      <c r="G187" s="22">
        <f t="shared" si="52"/>
        <v>5000</v>
      </c>
      <c r="H187" s="22">
        <f t="shared" si="52"/>
        <v>5000</v>
      </c>
      <c r="I187" s="22">
        <f t="shared" si="52"/>
        <v>5000</v>
      </c>
      <c r="J187" s="22">
        <f t="shared" si="52"/>
        <v>5000</v>
      </c>
      <c r="K187" s="22">
        <f t="shared" si="52"/>
        <v>5000</v>
      </c>
      <c r="L187" s="22">
        <f t="shared" si="52"/>
        <v>5000</v>
      </c>
      <c r="M187" s="22">
        <f t="shared" si="52"/>
        <v>5000</v>
      </c>
      <c r="N187" s="30">
        <f t="shared" ref="N187" si="53">SUM(B187:M187)</f>
        <v>60000</v>
      </c>
    </row>
    <row r="188" spans="1:14" x14ac:dyDescent="0.25">
      <c r="A188" s="48" t="str">
        <f>F168</f>
        <v>ФОТ</v>
      </c>
      <c r="B188" s="22">
        <f t="shared" si="52"/>
        <v>0</v>
      </c>
      <c r="C188" s="22">
        <f t="shared" si="52"/>
        <v>0</v>
      </c>
      <c r="D188" s="22">
        <f t="shared" si="52"/>
        <v>0</v>
      </c>
      <c r="E188" s="22">
        <f t="shared" si="52"/>
        <v>0</v>
      </c>
      <c r="F188" s="22">
        <f t="shared" si="52"/>
        <v>0</v>
      </c>
      <c r="G188" s="22">
        <f t="shared" si="52"/>
        <v>0</v>
      </c>
      <c r="H188" s="22">
        <f t="shared" si="52"/>
        <v>0</v>
      </c>
      <c r="I188" s="22">
        <f t="shared" si="52"/>
        <v>0</v>
      </c>
      <c r="J188" s="22">
        <f t="shared" si="52"/>
        <v>0</v>
      </c>
      <c r="K188" s="22">
        <f t="shared" si="52"/>
        <v>0</v>
      </c>
      <c r="L188" s="22">
        <f t="shared" si="52"/>
        <v>0</v>
      </c>
      <c r="M188" s="22">
        <f t="shared" si="52"/>
        <v>0</v>
      </c>
      <c r="N188" s="30">
        <f t="shared" si="40"/>
        <v>0</v>
      </c>
    </row>
    <row r="189" spans="1:14" hidden="1" x14ac:dyDescent="0.25">
      <c r="A189" s="48" t="str">
        <f>F167</f>
        <v>Реклама</v>
      </c>
      <c r="B189" s="22">
        <f t="shared" ref="B189:M189" si="54">$I167</f>
        <v>5000</v>
      </c>
      <c r="C189" s="22">
        <f t="shared" si="54"/>
        <v>5000</v>
      </c>
      <c r="D189" s="22">
        <f t="shared" si="54"/>
        <v>5000</v>
      </c>
      <c r="E189" s="22">
        <f t="shared" si="54"/>
        <v>5000</v>
      </c>
      <c r="F189" s="22">
        <f t="shared" si="54"/>
        <v>5000</v>
      </c>
      <c r="G189" s="22">
        <f t="shared" si="54"/>
        <v>5000</v>
      </c>
      <c r="H189" s="22">
        <f t="shared" si="54"/>
        <v>5000</v>
      </c>
      <c r="I189" s="22">
        <f t="shared" si="54"/>
        <v>5000</v>
      </c>
      <c r="J189" s="22">
        <f t="shared" si="54"/>
        <v>5000</v>
      </c>
      <c r="K189" s="22">
        <f t="shared" si="54"/>
        <v>5000</v>
      </c>
      <c r="L189" s="22">
        <f t="shared" si="54"/>
        <v>5000</v>
      </c>
      <c r="M189" s="22">
        <f t="shared" si="54"/>
        <v>5000</v>
      </c>
      <c r="N189" s="30">
        <f t="shared" si="40"/>
        <v>60000</v>
      </c>
    </row>
    <row r="190" spans="1:14" hidden="1" x14ac:dyDescent="0.25">
      <c r="A190" s="48" t="str">
        <f>F168</f>
        <v>ФОТ</v>
      </c>
      <c r="B190" s="22">
        <f t="shared" ref="B190:M190" si="55">$I168</f>
        <v>0</v>
      </c>
      <c r="C190" s="22">
        <f t="shared" si="55"/>
        <v>0</v>
      </c>
      <c r="D190" s="22">
        <f t="shared" si="55"/>
        <v>0</v>
      </c>
      <c r="E190" s="22">
        <f t="shared" si="55"/>
        <v>0</v>
      </c>
      <c r="F190" s="22">
        <f t="shared" si="55"/>
        <v>0</v>
      </c>
      <c r="G190" s="22">
        <f t="shared" si="55"/>
        <v>0</v>
      </c>
      <c r="H190" s="22">
        <f t="shared" si="55"/>
        <v>0</v>
      </c>
      <c r="I190" s="22">
        <f t="shared" si="55"/>
        <v>0</v>
      </c>
      <c r="J190" s="22">
        <f t="shared" si="55"/>
        <v>0</v>
      </c>
      <c r="K190" s="22">
        <f t="shared" si="55"/>
        <v>0</v>
      </c>
      <c r="L190" s="22">
        <f t="shared" si="55"/>
        <v>0</v>
      </c>
      <c r="M190" s="22">
        <f t="shared" si="55"/>
        <v>0</v>
      </c>
      <c r="N190" s="30">
        <f t="shared" si="40"/>
        <v>0</v>
      </c>
    </row>
    <row r="191" spans="1:14" x14ac:dyDescent="0.25">
      <c r="A191" s="47" t="s">
        <v>21</v>
      </c>
      <c r="B191" s="22">
        <f t="shared" ref="B191:M191" si="56">SUM(B192:B193)</f>
        <v>4280</v>
      </c>
      <c r="C191" s="22">
        <f t="shared" si="56"/>
        <v>4280</v>
      </c>
      <c r="D191" s="22">
        <f t="shared" si="56"/>
        <v>4280</v>
      </c>
      <c r="E191" s="22">
        <f t="shared" si="56"/>
        <v>6420</v>
      </c>
      <c r="F191" s="22">
        <f t="shared" si="56"/>
        <v>2140</v>
      </c>
      <c r="G191" s="22">
        <f t="shared" si="56"/>
        <v>2140</v>
      </c>
      <c r="H191" s="22">
        <f t="shared" si="56"/>
        <v>2140</v>
      </c>
      <c r="I191" s="22">
        <f t="shared" si="56"/>
        <v>2140</v>
      </c>
      <c r="J191" s="22">
        <f t="shared" si="56"/>
        <v>2140</v>
      </c>
      <c r="K191" s="22">
        <f t="shared" si="56"/>
        <v>4280</v>
      </c>
      <c r="L191" s="22">
        <f t="shared" si="56"/>
        <v>6420</v>
      </c>
      <c r="M191" s="22">
        <f t="shared" si="56"/>
        <v>6420</v>
      </c>
      <c r="N191" s="30">
        <f t="shared" si="40"/>
        <v>47080</v>
      </c>
    </row>
    <row r="192" spans="1:14" x14ac:dyDescent="0.25">
      <c r="A192" s="48" t="s">
        <v>66</v>
      </c>
      <c r="B192" s="22">
        <f t="shared" ref="B192:M192" si="57">B176*0.04</f>
        <v>4280</v>
      </c>
      <c r="C192" s="22">
        <f t="shared" si="57"/>
        <v>4280</v>
      </c>
      <c r="D192" s="22">
        <f t="shared" si="57"/>
        <v>4280</v>
      </c>
      <c r="E192" s="22">
        <f t="shared" si="57"/>
        <v>6420</v>
      </c>
      <c r="F192" s="22">
        <f t="shared" si="57"/>
        <v>2140</v>
      </c>
      <c r="G192" s="22">
        <f t="shared" si="57"/>
        <v>2140</v>
      </c>
      <c r="H192" s="22">
        <f t="shared" si="57"/>
        <v>2140</v>
      </c>
      <c r="I192" s="22">
        <f t="shared" si="57"/>
        <v>2140</v>
      </c>
      <c r="J192" s="22">
        <f t="shared" si="57"/>
        <v>2140</v>
      </c>
      <c r="K192" s="22">
        <f t="shared" si="57"/>
        <v>4280</v>
      </c>
      <c r="L192" s="22">
        <f t="shared" si="57"/>
        <v>6420</v>
      </c>
      <c r="M192" s="22">
        <f t="shared" si="57"/>
        <v>6420</v>
      </c>
      <c r="N192" s="30">
        <f t="shared" si="40"/>
        <v>47080</v>
      </c>
    </row>
    <row r="193" spans="1:14" hidden="1" x14ac:dyDescent="0.25">
      <c r="A193" s="48" t="s">
        <v>48</v>
      </c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30"/>
      <c r="N193" s="30">
        <f t="shared" si="40"/>
        <v>0</v>
      </c>
    </row>
    <row r="194" spans="1:14" x14ac:dyDescent="0.25">
      <c r="A194" s="47" t="s">
        <v>22</v>
      </c>
      <c r="B194" s="22">
        <f t="shared" ref="B194:M194" si="58">B176-B177-B191</f>
        <v>61720</v>
      </c>
      <c r="C194" s="22">
        <f t="shared" si="58"/>
        <v>62520</v>
      </c>
      <c r="D194" s="22">
        <f t="shared" si="58"/>
        <v>62520</v>
      </c>
      <c r="E194" s="22">
        <f t="shared" si="58"/>
        <v>104580</v>
      </c>
      <c r="F194" s="22">
        <f t="shared" si="58"/>
        <v>20460</v>
      </c>
      <c r="G194" s="22">
        <f t="shared" si="58"/>
        <v>20460</v>
      </c>
      <c r="H194" s="22">
        <f t="shared" si="58"/>
        <v>20460</v>
      </c>
      <c r="I194" s="22">
        <f t="shared" si="58"/>
        <v>20460</v>
      </c>
      <c r="J194" s="22">
        <f t="shared" si="58"/>
        <v>20460</v>
      </c>
      <c r="K194" s="22">
        <f t="shared" si="58"/>
        <v>62520</v>
      </c>
      <c r="L194" s="22">
        <f t="shared" si="58"/>
        <v>104580</v>
      </c>
      <c r="M194" s="22">
        <f t="shared" si="58"/>
        <v>104580</v>
      </c>
      <c r="N194" s="30">
        <f t="shared" si="40"/>
        <v>665320</v>
      </c>
    </row>
    <row r="195" spans="1:14" ht="29.25" customHeight="1" x14ac:dyDescent="0.25">
      <c r="A195" s="49">
        <f>-E118</f>
        <v>-360946</v>
      </c>
      <c r="B195" s="23">
        <f>A195+B194</f>
        <v>-299226</v>
      </c>
      <c r="C195" s="23">
        <f t="shared" ref="C195:M195" si="59">B195+C194</f>
        <v>-236706</v>
      </c>
      <c r="D195" s="23">
        <f t="shared" si="59"/>
        <v>-174186</v>
      </c>
      <c r="E195" s="23">
        <f t="shared" si="59"/>
        <v>-69606</v>
      </c>
      <c r="F195" s="23">
        <f t="shared" si="59"/>
        <v>-49146</v>
      </c>
      <c r="G195" s="23">
        <f t="shared" si="59"/>
        <v>-28686</v>
      </c>
      <c r="H195" s="23">
        <f t="shared" si="59"/>
        <v>-8226</v>
      </c>
      <c r="I195" s="23">
        <f t="shared" si="59"/>
        <v>12234</v>
      </c>
      <c r="J195" s="23">
        <f t="shared" si="59"/>
        <v>32694</v>
      </c>
      <c r="K195" s="23">
        <f t="shared" si="59"/>
        <v>95214</v>
      </c>
      <c r="L195" s="23">
        <f t="shared" si="59"/>
        <v>199794</v>
      </c>
      <c r="M195" s="23">
        <f t="shared" si="59"/>
        <v>304374</v>
      </c>
      <c r="N195" s="30"/>
    </row>
    <row r="197" spans="1:14" ht="16.5" x14ac:dyDescent="0.25">
      <c r="A197" s="13" t="s">
        <v>23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4"/>
      <c r="N197" s="14"/>
    </row>
    <row r="198" spans="1:14" ht="31.5" customHeight="1" x14ac:dyDescent="0.25">
      <c r="A198" s="22" t="s">
        <v>24</v>
      </c>
      <c r="B198" s="133" t="s">
        <v>34</v>
      </c>
      <c r="C198" s="134"/>
      <c r="D198" s="89" t="s">
        <v>25</v>
      </c>
      <c r="E198" s="89"/>
      <c r="F198" s="31"/>
      <c r="G198" s="89" t="s">
        <v>57</v>
      </c>
      <c r="H198" s="89"/>
      <c r="I198" s="89"/>
      <c r="J198" s="89"/>
      <c r="K198" s="89"/>
      <c r="L198" s="32" t="s">
        <v>58</v>
      </c>
      <c r="M198" s="89" t="s">
        <v>60</v>
      </c>
      <c r="N198" s="89"/>
    </row>
    <row r="199" spans="1:14" ht="18" customHeight="1" x14ac:dyDescent="0.25">
      <c r="A199" s="33" t="s">
        <v>26</v>
      </c>
      <c r="B199" s="135">
        <f>D199/12</f>
        <v>98083.333333333328</v>
      </c>
      <c r="C199" s="136"/>
      <c r="D199" s="130">
        <f>N176</f>
        <v>1177000</v>
      </c>
      <c r="E199" s="131"/>
      <c r="F199" s="31"/>
      <c r="G199" s="127" t="s">
        <v>49</v>
      </c>
      <c r="H199" s="127"/>
      <c r="I199" s="127"/>
      <c r="J199" s="127"/>
      <c r="K199" s="127"/>
      <c r="L199" s="22" t="s">
        <v>54</v>
      </c>
      <c r="M199" s="89">
        <f>E118</f>
        <v>360946</v>
      </c>
      <c r="N199" s="89"/>
    </row>
    <row r="200" spans="1:14" x14ac:dyDescent="0.25">
      <c r="A200" s="33" t="s">
        <v>27</v>
      </c>
      <c r="B200" s="135">
        <f>D200/12</f>
        <v>16775</v>
      </c>
      <c r="C200" s="136"/>
      <c r="D200" s="130">
        <f>N178</f>
        <v>201300</v>
      </c>
      <c r="E200" s="131"/>
      <c r="F200" s="31"/>
      <c r="G200" s="128" t="s">
        <v>50</v>
      </c>
      <c r="H200" s="128"/>
      <c r="I200" s="128"/>
      <c r="J200" s="128"/>
      <c r="K200" s="128"/>
      <c r="L200" s="22" t="s">
        <v>54</v>
      </c>
      <c r="M200" s="146">
        <f>B199</f>
        <v>98083.333333333328</v>
      </c>
      <c r="N200" s="146"/>
    </row>
    <row r="201" spans="1:14" x14ac:dyDescent="0.25">
      <c r="A201" s="33" t="s">
        <v>28</v>
      </c>
      <c r="B201" s="135">
        <f t="shared" ref="B201:B203" si="60">D201/12</f>
        <v>21941.666666666668</v>
      </c>
      <c r="C201" s="136"/>
      <c r="D201" s="130">
        <f>N177-N178</f>
        <v>263300</v>
      </c>
      <c r="E201" s="131"/>
      <c r="F201" s="31"/>
      <c r="G201" s="128" t="s">
        <v>51</v>
      </c>
      <c r="H201" s="128"/>
      <c r="I201" s="128"/>
      <c r="J201" s="128"/>
      <c r="K201" s="128"/>
      <c r="L201" s="22" t="s">
        <v>54</v>
      </c>
      <c r="M201" s="146">
        <f>B200</f>
        <v>16775</v>
      </c>
      <c r="N201" s="146"/>
    </row>
    <row r="202" spans="1:14" ht="26.25" customHeight="1" x14ac:dyDescent="0.25">
      <c r="A202" s="33" t="s">
        <v>29</v>
      </c>
      <c r="B202" s="135">
        <f t="shared" si="60"/>
        <v>3923.3333333333335</v>
      </c>
      <c r="C202" s="136"/>
      <c r="D202" s="130">
        <f>N191</f>
        <v>47080</v>
      </c>
      <c r="E202" s="131"/>
      <c r="F202" s="31"/>
      <c r="G202" s="128" t="s">
        <v>59</v>
      </c>
      <c r="H202" s="128"/>
      <c r="I202" s="128"/>
      <c r="J202" s="128"/>
      <c r="K202" s="128"/>
      <c r="L202" s="22" t="s">
        <v>54</v>
      </c>
      <c r="M202" s="146">
        <f>B203</f>
        <v>55443.333333333336</v>
      </c>
      <c r="N202" s="146"/>
    </row>
    <row r="203" spans="1:14" ht="26.25" customHeight="1" x14ac:dyDescent="0.25">
      <c r="A203" s="33" t="s">
        <v>30</v>
      </c>
      <c r="B203" s="135">
        <f t="shared" si="60"/>
        <v>55443.333333333336</v>
      </c>
      <c r="C203" s="136"/>
      <c r="D203" s="130">
        <f>D199-D200-D201-D202</f>
        <v>665320</v>
      </c>
      <c r="E203" s="131"/>
      <c r="F203" s="31"/>
      <c r="G203" s="128" t="s">
        <v>52</v>
      </c>
      <c r="H203" s="128"/>
      <c r="I203" s="128"/>
      <c r="J203" s="128"/>
      <c r="K203" s="128"/>
      <c r="L203" s="22" t="s">
        <v>55</v>
      </c>
      <c r="M203" s="139">
        <v>7</v>
      </c>
      <c r="N203" s="140"/>
    </row>
    <row r="204" spans="1:14" x14ac:dyDescent="0.25">
      <c r="A204" s="35"/>
      <c r="B204" s="36"/>
      <c r="C204" s="36"/>
      <c r="D204" s="31"/>
      <c r="E204" s="31"/>
      <c r="F204" s="31"/>
      <c r="G204" s="34" t="s">
        <v>53</v>
      </c>
      <c r="H204" s="37"/>
      <c r="I204" s="38"/>
      <c r="J204" s="38"/>
      <c r="K204" s="39"/>
      <c r="L204" s="22" t="s">
        <v>56</v>
      </c>
      <c r="M204" s="145">
        <f>M202/M200</f>
        <v>0.56526762956669507</v>
      </c>
      <c r="N204" s="145"/>
    </row>
    <row r="205" spans="1:14" ht="17.25" x14ac:dyDescent="0.3">
      <c r="A205" s="5"/>
      <c r="B205" s="6"/>
      <c r="C205" s="6"/>
      <c r="D205" s="2"/>
      <c r="E205" s="2"/>
      <c r="F205" s="2"/>
      <c r="G205" s="8"/>
      <c r="H205" s="9"/>
      <c r="I205" s="9"/>
      <c r="J205" s="9"/>
      <c r="K205" s="9"/>
      <c r="L205" s="10"/>
      <c r="M205" s="11"/>
      <c r="N205" s="11"/>
    </row>
    <row r="206" spans="1:14" ht="17.25" x14ac:dyDescent="0.3">
      <c r="A206" s="53" t="s">
        <v>126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4" ht="17.25" x14ac:dyDescent="0.3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4" ht="17.25" x14ac:dyDescent="0.3">
      <c r="A208" s="30" t="s">
        <v>127</v>
      </c>
      <c r="B208" s="129" t="s">
        <v>3</v>
      </c>
      <c r="C208" s="72"/>
      <c r="D208" s="72" t="s">
        <v>128</v>
      </c>
      <c r="E208" s="72"/>
      <c r="F208" s="2"/>
      <c r="G208" s="2"/>
      <c r="H208" s="2"/>
      <c r="I208" s="2"/>
      <c r="J208" s="2"/>
      <c r="K208" s="2"/>
      <c r="L208" s="2"/>
    </row>
    <row r="209" spans="1:12" ht="17.25" x14ac:dyDescent="0.3">
      <c r="A209" s="55" t="s">
        <v>129</v>
      </c>
      <c r="B209" s="72">
        <v>350000</v>
      </c>
      <c r="C209" s="72"/>
      <c r="D209" s="132">
        <f>(B209/E118)*100</f>
        <v>96.967413408099816</v>
      </c>
      <c r="E209" s="132"/>
      <c r="F209" s="2"/>
      <c r="G209" s="2"/>
      <c r="H209" s="2"/>
      <c r="I209" s="2"/>
      <c r="J209" s="2"/>
      <c r="K209" s="2"/>
      <c r="L209" s="2"/>
    </row>
    <row r="210" spans="1:12" ht="17.25" x14ac:dyDescent="0.3">
      <c r="A210" s="32" t="s">
        <v>130</v>
      </c>
      <c r="B210" s="72">
        <f>E118-350000</f>
        <v>10946</v>
      </c>
      <c r="C210" s="72"/>
      <c r="D210" s="132">
        <f>(B210/E118)*100</f>
        <v>3.0325865919001731</v>
      </c>
      <c r="E210" s="132"/>
      <c r="F210" s="2"/>
      <c r="G210" s="2"/>
      <c r="H210" s="2"/>
      <c r="I210" s="2"/>
      <c r="J210" s="2"/>
      <c r="K210" s="2"/>
      <c r="L210" s="2"/>
    </row>
    <row r="211" spans="1:12" ht="17.25" x14ac:dyDescent="0.3">
      <c r="A211" s="32" t="s">
        <v>131</v>
      </c>
      <c r="B211" s="72"/>
      <c r="C211" s="72"/>
      <c r="D211" s="132"/>
      <c r="E211" s="132"/>
      <c r="F211" s="2"/>
      <c r="G211" s="2"/>
      <c r="H211" s="2"/>
      <c r="I211" s="2"/>
      <c r="J211" s="2"/>
      <c r="K211" s="2"/>
      <c r="L211" s="2"/>
    </row>
    <row r="212" spans="1:12" ht="17.25" x14ac:dyDescent="0.3">
      <c r="A212" s="56" t="s">
        <v>6</v>
      </c>
      <c r="B212" s="72">
        <f>SUM(B209:C211)</f>
        <v>360946</v>
      </c>
      <c r="C212" s="72"/>
      <c r="D212" s="72">
        <f>SUM(D209:E211)</f>
        <v>99.999999999999986</v>
      </c>
      <c r="E212" s="72"/>
      <c r="F212" s="2"/>
      <c r="G212" s="2"/>
      <c r="H212" s="2"/>
      <c r="I212" s="2"/>
      <c r="J212" s="2"/>
      <c r="K212" s="2"/>
      <c r="L212" s="2"/>
    </row>
    <row r="213" spans="1:12" ht="17.25" x14ac:dyDescent="0.3">
      <c r="A213" s="2"/>
      <c r="B213" s="73"/>
      <c r="C213" s="73"/>
      <c r="D213" s="73"/>
      <c r="E213" s="73"/>
      <c r="F213" s="2"/>
      <c r="G213" s="2"/>
      <c r="H213" s="2"/>
      <c r="I213" s="2"/>
      <c r="J213" s="2"/>
      <c r="K213" s="2"/>
      <c r="L213" s="2"/>
    </row>
    <row r="214" spans="1:12" ht="15.75" customHeight="1" x14ac:dyDescent="0.25">
      <c r="A214" s="75" t="s">
        <v>132</v>
      </c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</row>
    <row r="215" spans="1:12" ht="15.75" customHeight="1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</row>
    <row r="216" spans="1:12" ht="17.25" x14ac:dyDescent="0.3">
      <c r="A216" s="74" t="s">
        <v>133</v>
      </c>
      <c r="B216" s="74"/>
      <c r="C216" s="74"/>
      <c r="D216" s="74" t="s">
        <v>134</v>
      </c>
      <c r="E216" s="74"/>
      <c r="F216" s="74"/>
      <c r="G216" s="74"/>
      <c r="H216" s="74"/>
      <c r="I216" s="2"/>
      <c r="J216" s="2"/>
      <c r="K216" s="2"/>
      <c r="L216" s="2"/>
    </row>
    <row r="217" spans="1:12" ht="57" customHeight="1" x14ac:dyDescent="0.3">
      <c r="A217" s="71" t="s">
        <v>139</v>
      </c>
      <c r="B217" s="71"/>
      <c r="C217" s="71"/>
      <c r="D217" s="71" t="s">
        <v>146</v>
      </c>
      <c r="E217" s="71"/>
      <c r="F217" s="71"/>
      <c r="G217" s="71"/>
      <c r="H217" s="71"/>
      <c r="I217" s="2"/>
      <c r="J217" s="2"/>
      <c r="K217" s="2"/>
      <c r="L217" s="2"/>
    </row>
    <row r="218" spans="1:12" ht="53.25" customHeight="1" x14ac:dyDescent="0.3">
      <c r="A218" s="71" t="s">
        <v>140</v>
      </c>
      <c r="B218" s="71"/>
      <c r="C218" s="71"/>
      <c r="D218" s="71" t="s">
        <v>145</v>
      </c>
      <c r="E218" s="71"/>
      <c r="F218" s="71"/>
      <c r="G218" s="71"/>
      <c r="H218" s="71"/>
      <c r="I218" s="2"/>
      <c r="J218" s="2"/>
      <c r="K218" s="2"/>
      <c r="L218" s="2"/>
    </row>
    <row r="219" spans="1:12" ht="58.5" customHeight="1" x14ac:dyDescent="0.3">
      <c r="A219" s="71" t="s">
        <v>141</v>
      </c>
      <c r="B219" s="71"/>
      <c r="C219" s="71"/>
      <c r="D219" s="71" t="s">
        <v>144</v>
      </c>
      <c r="E219" s="71"/>
      <c r="F219" s="71"/>
      <c r="G219" s="71"/>
      <c r="H219" s="71"/>
      <c r="I219" s="2"/>
      <c r="J219" s="2"/>
      <c r="K219" s="2"/>
      <c r="L219" s="2"/>
    </row>
    <row r="220" spans="1:12" ht="69.75" customHeight="1" x14ac:dyDescent="0.3">
      <c r="A220" s="71" t="s">
        <v>142</v>
      </c>
      <c r="B220" s="71"/>
      <c r="C220" s="71"/>
      <c r="D220" s="71" t="s">
        <v>143</v>
      </c>
      <c r="E220" s="71"/>
      <c r="F220" s="71"/>
      <c r="G220" s="71"/>
      <c r="H220" s="71"/>
      <c r="I220" s="2"/>
      <c r="J220" s="2"/>
      <c r="K220" s="2"/>
      <c r="L220" s="2"/>
    </row>
    <row r="221" spans="1:12" ht="17.2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7.2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7.2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7.25" x14ac:dyDescent="0.3">
      <c r="A224" s="119" t="s">
        <v>80</v>
      </c>
      <c r="B224" s="119"/>
      <c r="C224" s="20" t="s">
        <v>81</v>
      </c>
      <c r="D224" s="20"/>
      <c r="E224" s="20"/>
      <c r="F224" s="20"/>
      <c r="G224" s="20"/>
      <c r="H224" s="20"/>
      <c r="I224" s="20"/>
      <c r="J224" s="20"/>
      <c r="K224" s="2"/>
      <c r="L224" s="2"/>
    </row>
    <row r="225" spans="1:14" ht="17.25" x14ac:dyDescent="0.3">
      <c r="A225" s="142" t="s">
        <v>89</v>
      </c>
      <c r="B225" s="142"/>
      <c r="C225" s="142"/>
      <c r="D225" s="142"/>
      <c r="E225" s="142"/>
      <c r="F225" s="142"/>
      <c r="G225" s="142"/>
      <c r="H225" s="142"/>
      <c r="I225" s="142"/>
      <c r="J225" s="142"/>
      <c r="K225" s="2"/>
      <c r="L225" s="2"/>
    </row>
    <row r="226" spans="1:14" ht="17.25" x14ac:dyDescent="0.3">
      <c r="A226" s="142"/>
      <c r="B226" s="142"/>
      <c r="C226" s="142"/>
      <c r="D226" s="142"/>
      <c r="E226" s="142"/>
      <c r="F226" s="142"/>
      <c r="G226" s="142"/>
      <c r="H226" s="142"/>
      <c r="I226" s="142"/>
      <c r="J226" s="142"/>
      <c r="K226" s="2"/>
      <c r="L226" s="2"/>
    </row>
    <row r="227" spans="1:14" ht="17.2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4" ht="17.25" x14ac:dyDescent="0.3">
      <c r="A228" s="141" t="s">
        <v>82</v>
      </c>
      <c r="B228" s="141"/>
      <c r="C228" s="141"/>
      <c r="D228" s="141"/>
      <c r="E228" s="141"/>
      <c r="F228" s="141"/>
      <c r="G228" s="141"/>
      <c r="H228" s="141"/>
      <c r="I228" s="141"/>
      <c r="J228" s="141"/>
      <c r="K228" s="2"/>
      <c r="L228" s="2"/>
    </row>
    <row r="229" spans="1:14" ht="17.25" x14ac:dyDescent="0.3">
      <c r="A229" s="141" t="s">
        <v>83</v>
      </c>
      <c r="B229" s="141"/>
      <c r="C229" s="141"/>
      <c r="D229" s="141"/>
      <c r="E229" s="141"/>
      <c r="F229" s="141"/>
      <c r="G229" s="141"/>
      <c r="H229" s="141"/>
      <c r="I229" s="141"/>
      <c r="J229" s="141"/>
      <c r="K229" s="2"/>
      <c r="L229" s="2"/>
    </row>
    <row r="230" spans="1:14" ht="15.75" x14ac:dyDescent="0.25">
      <c r="A230" s="141" t="s">
        <v>84</v>
      </c>
      <c r="B230" s="141"/>
      <c r="C230" s="141"/>
      <c r="D230" s="141"/>
      <c r="E230" s="141"/>
      <c r="F230" s="141"/>
      <c r="G230" s="141"/>
      <c r="H230" s="141"/>
      <c r="I230" s="141"/>
      <c r="J230" s="141"/>
    </row>
    <row r="231" spans="1:14" ht="15.75" x14ac:dyDescent="0.25">
      <c r="A231" s="141" t="s">
        <v>85</v>
      </c>
      <c r="B231" s="141"/>
      <c r="C231" s="141"/>
      <c r="D231" s="141"/>
      <c r="E231" s="141"/>
      <c r="F231" s="141"/>
      <c r="G231" s="141"/>
      <c r="H231" s="141"/>
      <c r="I231" s="141"/>
      <c r="J231" s="141"/>
    </row>
    <row r="233" spans="1:14" x14ac:dyDescent="0.25">
      <c r="A233" s="142" t="s">
        <v>87</v>
      </c>
      <c r="B233" s="147"/>
      <c r="C233" s="147"/>
      <c r="D233" s="147"/>
      <c r="E233" s="147"/>
      <c r="F233" s="147"/>
      <c r="G233" s="147"/>
      <c r="H233" s="147"/>
      <c r="I233" s="147"/>
      <c r="J233" s="147"/>
    </row>
    <row r="234" spans="1:14" ht="15" customHeight="1" x14ac:dyDescent="0.25">
      <c r="A234" s="147"/>
      <c r="B234" s="147"/>
      <c r="C234" s="147"/>
      <c r="D234" s="147"/>
      <c r="E234" s="147"/>
      <c r="F234" s="147"/>
      <c r="G234" s="147"/>
      <c r="H234" s="147"/>
      <c r="I234" s="147"/>
      <c r="J234" s="147"/>
    </row>
    <row r="235" spans="1:14" x14ac:dyDescent="0.25">
      <c r="A235" s="147"/>
      <c r="B235" s="147"/>
      <c r="C235" s="147"/>
      <c r="D235" s="147"/>
      <c r="E235" s="147"/>
      <c r="F235" s="147"/>
      <c r="G235" s="147"/>
      <c r="H235" s="147"/>
      <c r="I235" s="147"/>
      <c r="J235" s="147"/>
    </row>
    <row r="236" spans="1:14" x14ac:dyDescent="0.25">
      <c r="A236" s="147"/>
      <c r="B236" s="147"/>
      <c r="C236" s="147"/>
      <c r="D236" s="147"/>
      <c r="E236" s="147"/>
      <c r="F236" s="147"/>
      <c r="G236" s="147"/>
      <c r="H236" s="147"/>
      <c r="I236" s="147"/>
      <c r="J236" s="147"/>
      <c r="K236" s="148">
        <f ca="1">TODAY()</f>
        <v>45446</v>
      </c>
      <c r="L236" s="148"/>
    </row>
    <row r="237" spans="1:14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</row>
    <row r="238" spans="1:14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</row>
    <row r="239" spans="1:14" x14ac:dyDescent="0.25">
      <c r="J239" s="143" t="s">
        <v>88</v>
      </c>
      <c r="K239" s="143"/>
      <c r="L239" s="143"/>
      <c r="M239" s="143"/>
      <c r="N239" s="143"/>
    </row>
  </sheetData>
  <mergeCells count="444">
    <mergeCell ref="A151:C151"/>
    <mergeCell ref="G151:H151"/>
    <mergeCell ref="I151:J151"/>
    <mergeCell ref="K151:L151"/>
    <mergeCell ref="A155:C155"/>
    <mergeCell ref="G155:H155"/>
    <mergeCell ref="I155:J155"/>
    <mergeCell ref="K155:L155"/>
    <mergeCell ref="A75:B75"/>
    <mergeCell ref="E75:G75"/>
    <mergeCell ref="H75:L75"/>
    <mergeCell ref="A154:C154"/>
    <mergeCell ref="G154:H154"/>
    <mergeCell ref="I154:J154"/>
    <mergeCell ref="K154:L154"/>
    <mergeCell ref="A152:C152"/>
    <mergeCell ref="G152:H152"/>
    <mergeCell ref="I152:J152"/>
    <mergeCell ref="K152:L152"/>
    <mergeCell ref="A153:C153"/>
    <mergeCell ref="G153:H153"/>
    <mergeCell ref="I153:J153"/>
    <mergeCell ref="K153:L153"/>
    <mergeCell ref="A148:C148"/>
    <mergeCell ref="G148:H148"/>
    <mergeCell ref="I148:J148"/>
    <mergeCell ref="K148:L148"/>
    <mergeCell ref="A149:C149"/>
    <mergeCell ref="G149:H149"/>
    <mergeCell ref="I149:J149"/>
    <mergeCell ref="K149:L149"/>
    <mergeCell ref="A150:C150"/>
    <mergeCell ref="A72:B72"/>
    <mergeCell ref="E72:G72"/>
    <mergeCell ref="H72:L72"/>
    <mergeCell ref="A73:B73"/>
    <mergeCell ref="E73:G73"/>
    <mergeCell ref="H73:L73"/>
    <mergeCell ref="A74:B74"/>
    <mergeCell ref="E74:G74"/>
    <mergeCell ref="H74:L74"/>
    <mergeCell ref="A80:B80"/>
    <mergeCell ref="E80:G80"/>
    <mergeCell ref="H80:L80"/>
    <mergeCell ref="A81:B81"/>
    <mergeCell ref="E81:G81"/>
    <mergeCell ref="H81:L81"/>
    <mergeCell ref="A82:B82"/>
    <mergeCell ref="A69:B69"/>
    <mergeCell ref="E69:G69"/>
    <mergeCell ref="H69:L69"/>
    <mergeCell ref="A70:B70"/>
    <mergeCell ref="E70:G70"/>
    <mergeCell ref="H70:L70"/>
    <mergeCell ref="A71:B71"/>
    <mergeCell ref="E71:G71"/>
    <mergeCell ref="H71:L71"/>
    <mergeCell ref="A66:B66"/>
    <mergeCell ref="E66:G66"/>
    <mergeCell ref="H66:L66"/>
    <mergeCell ref="A67:B67"/>
    <mergeCell ref="E67:G67"/>
    <mergeCell ref="H67:L67"/>
    <mergeCell ref="A68:B68"/>
    <mergeCell ref="E68:G68"/>
    <mergeCell ref="H68:L68"/>
    <mergeCell ref="A63:B63"/>
    <mergeCell ref="E63:G63"/>
    <mergeCell ref="H63:L63"/>
    <mergeCell ref="A64:B64"/>
    <mergeCell ref="E64:G64"/>
    <mergeCell ref="H64:L64"/>
    <mergeCell ref="A65:B65"/>
    <mergeCell ref="E65:G65"/>
    <mergeCell ref="H65:L65"/>
    <mergeCell ref="A60:B60"/>
    <mergeCell ref="E60:G60"/>
    <mergeCell ref="H60:L60"/>
    <mergeCell ref="A61:B61"/>
    <mergeCell ref="E61:G61"/>
    <mergeCell ref="H61:L61"/>
    <mergeCell ref="A62:B62"/>
    <mergeCell ref="E62:G62"/>
    <mergeCell ref="H62:L62"/>
    <mergeCell ref="A57:B57"/>
    <mergeCell ref="E57:G57"/>
    <mergeCell ref="H57:L57"/>
    <mergeCell ref="A58:B58"/>
    <mergeCell ref="E58:G58"/>
    <mergeCell ref="H58:L58"/>
    <mergeCell ref="A59:B59"/>
    <mergeCell ref="E59:G59"/>
    <mergeCell ref="H59:L59"/>
    <mergeCell ref="A54:B54"/>
    <mergeCell ref="E54:G54"/>
    <mergeCell ref="H54:L54"/>
    <mergeCell ref="A55:B55"/>
    <mergeCell ref="E55:G55"/>
    <mergeCell ref="H55:L55"/>
    <mergeCell ref="A56:B56"/>
    <mergeCell ref="E56:G56"/>
    <mergeCell ref="H56:L56"/>
    <mergeCell ref="A51:B51"/>
    <mergeCell ref="E51:G51"/>
    <mergeCell ref="H51:L51"/>
    <mergeCell ref="A52:B52"/>
    <mergeCell ref="E52:G52"/>
    <mergeCell ref="H52:L52"/>
    <mergeCell ref="A53:B53"/>
    <mergeCell ref="E53:G53"/>
    <mergeCell ref="H53:L53"/>
    <mergeCell ref="A48:B48"/>
    <mergeCell ref="E48:G48"/>
    <mergeCell ref="H48:L48"/>
    <mergeCell ref="A49:B49"/>
    <mergeCell ref="E49:G49"/>
    <mergeCell ref="H49:L49"/>
    <mergeCell ref="A50:B50"/>
    <mergeCell ref="E50:G50"/>
    <mergeCell ref="H50:L50"/>
    <mergeCell ref="E82:G82"/>
    <mergeCell ref="H82:L82"/>
    <mergeCell ref="H76:L76"/>
    <mergeCell ref="A77:B77"/>
    <mergeCell ref="E77:G77"/>
    <mergeCell ref="H77:L77"/>
    <mergeCell ref="A78:B78"/>
    <mergeCell ref="E78:G78"/>
    <mergeCell ref="H78:L78"/>
    <mergeCell ref="A79:B79"/>
    <mergeCell ref="E79:G79"/>
    <mergeCell ref="H79:L79"/>
    <mergeCell ref="A233:J236"/>
    <mergeCell ref="K236:L236"/>
    <mergeCell ref="G145:H146"/>
    <mergeCell ref="A145:C146"/>
    <mergeCell ref="D145:D146"/>
    <mergeCell ref="E145:E146"/>
    <mergeCell ref="F145:F146"/>
    <mergeCell ref="I145:J146"/>
    <mergeCell ref="G147:H147"/>
    <mergeCell ref="G156:H156"/>
    <mergeCell ref="I156:J156"/>
    <mergeCell ref="K156:L156"/>
    <mergeCell ref="B201:C201"/>
    <mergeCell ref="B202:C202"/>
    <mergeCell ref="B203:C203"/>
    <mergeCell ref="D199:E199"/>
    <mergeCell ref="D200:E200"/>
    <mergeCell ref="I147:J147"/>
    <mergeCell ref="K147:L147"/>
    <mergeCell ref="A147:C147"/>
    <mergeCell ref="K145:L146"/>
    <mergeCell ref="G150:H150"/>
    <mergeCell ref="I150:J150"/>
    <mergeCell ref="K150:L150"/>
    <mergeCell ref="J239:N239"/>
    <mergeCell ref="A166:C166"/>
    <mergeCell ref="A171:L171"/>
    <mergeCell ref="A228:J228"/>
    <mergeCell ref="A229:J229"/>
    <mergeCell ref="A230:J230"/>
    <mergeCell ref="A168:C168"/>
    <mergeCell ref="A167:C167"/>
    <mergeCell ref="A169:C169"/>
    <mergeCell ref="D166:E166"/>
    <mergeCell ref="D167:E167"/>
    <mergeCell ref="D168:E168"/>
    <mergeCell ref="D169:E169"/>
    <mergeCell ref="M204:N204"/>
    <mergeCell ref="F169:H169"/>
    <mergeCell ref="I169:J169"/>
    <mergeCell ref="G198:K198"/>
    <mergeCell ref="G202:K202"/>
    <mergeCell ref="G203:K203"/>
    <mergeCell ref="M198:N198"/>
    <mergeCell ref="M199:N199"/>
    <mergeCell ref="M200:N200"/>
    <mergeCell ref="M201:N201"/>
    <mergeCell ref="M202:N202"/>
    <mergeCell ref="M203:N203"/>
    <mergeCell ref="A231:J231"/>
    <mergeCell ref="K157:L157"/>
    <mergeCell ref="K158:L158"/>
    <mergeCell ref="K159:L159"/>
    <mergeCell ref="I157:J157"/>
    <mergeCell ref="I158:J158"/>
    <mergeCell ref="I159:J159"/>
    <mergeCell ref="A165:C165"/>
    <mergeCell ref="D165:E165"/>
    <mergeCell ref="G162:H162"/>
    <mergeCell ref="A164:L164"/>
    <mergeCell ref="I160:J160"/>
    <mergeCell ref="G157:H157"/>
    <mergeCell ref="G158:H158"/>
    <mergeCell ref="G159:H159"/>
    <mergeCell ref="G160:H160"/>
    <mergeCell ref="G161:H161"/>
    <mergeCell ref="A157:C157"/>
    <mergeCell ref="A158:C158"/>
    <mergeCell ref="A159:C159"/>
    <mergeCell ref="A160:C160"/>
    <mergeCell ref="A225:J226"/>
    <mergeCell ref="D202:E202"/>
    <mergeCell ref="A2:L2"/>
    <mergeCell ref="A139:L139"/>
    <mergeCell ref="A141:L141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A83:B83"/>
    <mergeCell ref="E83:G83"/>
    <mergeCell ref="H83:L83"/>
    <mergeCell ref="A87:B87"/>
    <mergeCell ref="A15:L15"/>
    <mergeCell ref="A16:L16"/>
    <mergeCell ref="A9:L9"/>
    <mergeCell ref="A10:L10"/>
    <mergeCell ref="A11:L11"/>
    <mergeCell ref="A156:C156"/>
    <mergeCell ref="A18:L18"/>
    <mergeCell ref="I168:J168"/>
    <mergeCell ref="I165:J165"/>
    <mergeCell ref="F165:H165"/>
    <mergeCell ref="I161:J161"/>
    <mergeCell ref="E87:G87"/>
    <mergeCell ref="H87:L87"/>
    <mergeCell ref="A84:B84"/>
    <mergeCell ref="A161:C161"/>
    <mergeCell ref="A162:C162"/>
    <mergeCell ref="I162:J162"/>
    <mergeCell ref="K160:L160"/>
    <mergeCell ref="K161:L161"/>
    <mergeCell ref="K162:L162"/>
    <mergeCell ref="E84:G84"/>
    <mergeCell ref="H84:L84"/>
    <mergeCell ref="A85:B85"/>
    <mergeCell ref="E85:G85"/>
    <mergeCell ref="H85:L85"/>
    <mergeCell ref="E45:G45"/>
    <mergeCell ref="H45:L45"/>
    <mergeCell ref="A118:B118"/>
    <mergeCell ref="E118:G118"/>
    <mergeCell ref="A224:B224"/>
    <mergeCell ref="A172:L172"/>
    <mergeCell ref="F168:H168"/>
    <mergeCell ref="I166:J166"/>
    <mergeCell ref="I167:J167"/>
    <mergeCell ref="F166:H166"/>
    <mergeCell ref="F167:H167"/>
    <mergeCell ref="G199:K199"/>
    <mergeCell ref="G200:K200"/>
    <mergeCell ref="G201:K201"/>
    <mergeCell ref="B208:C208"/>
    <mergeCell ref="B209:C209"/>
    <mergeCell ref="B210:C210"/>
    <mergeCell ref="B211:C211"/>
    <mergeCell ref="D201:E201"/>
    <mergeCell ref="D208:E208"/>
    <mergeCell ref="D209:E209"/>
    <mergeCell ref="D210:E210"/>
    <mergeCell ref="D211:E211"/>
    <mergeCell ref="D203:E203"/>
    <mergeCell ref="D198:E198"/>
    <mergeCell ref="B198:C198"/>
    <mergeCell ref="B199:C199"/>
    <mergeCell ref="B200:C200"/>
    <mergeCell ref="A12:L12"/>
    <mergeCell ref="A13:L13"/>
    <mergeCell ref="A14:L14"/>
    <mergeCell ref="A34:L34"/>
    <mergeCell ref="A36:L36"/>
    <mergeCell ref="A38:L38"/>
    <mergeCell ref="A39:C39"/>
    <mergeCell ref="A42:L42"/>
    <mergeCell ref="A43:B43"/>
    <mergeCell ref="E43:G43"/>
    <mergeCell ref="H43:L43"/>
    <mergeCell ref="A19:L19"/>
    <mergeCell ref="A24:L24"/>
    <mergeCell ref="A23:L23"/>
    <mergeCell ref="A25:L25"/>
    <mergeCell ref="C29:D29"/>
    <mergeCell ref="C30:D30"/>
    <mergeCell ref="C32:D32"/>
    <mergeCell ref="C31:D31"/>
    <mergeCell ref="H118:L118"/>
    <mergeCell ref="E29:F29"/>
    <mergeCell ref="E30:F30"/>
    <mergeCell ref="E31:F31"/>
    <mergeCell ref="E32:F32"/>
    <mergeCell ref="A41:L41"/>
    <mergeCell ref="A47:B47"/>
    <mergeCell ref="E47:G47"/>
    <mergeCell ref="H47:L47"/>
    <mergeCell ref="A44:B44"/>
    <mergeCell ref="E44:G44"/>
    <mergeCell ref="H44:L44"/>
    <mergeCell ref="A45:B45"/>
    <mergeCell ref="A46:B46"/>
    <mergeCell ref="E46:G46"/>
    <mergeCell ref="H46:L46"/>
    <mergeCell ref="A88:B88"/>
    <mergeCell ref="E88:G88"/>
    <mergeCell ref="H88:L88"/>
    <mergeCell ref="A86:B86"/>
    <mergeCell ref="E86:G86"/>
    <mergeCell ref="H86:L86"/>
    <mergeCell ref="A76:B76"/>
    <mergeCell ref="E76:G76"/>
    <mergeCell ref="A122:A123"/>
    <mergeCell ref="G122:G123"/>
    <mergeCell ref="H122:J122"/>
    <mergeCell ref="B122:F123"/>
    <mergeCell ref="B124:F124"/>
    <mergeCell ref="B125:F125"/>
    <mergeCell ref="A119:L119"/>
    <mergeCell ref="A137:F137"/>
    <mergeCell ref="A138:L138"/>
    <mergeCell ref="A135:F135"/>
    <mergeCell ref="A136:L136"/>
    <mergeCell ref="A140:F140"/>
    <mergeCell ref="A144:F144"/>
    <mergeCell ref="A142:F142"/>
    <mergeCell ref="A143:L143"/>
    <mergeCell ref="B126:F126"/>
    <mergeCell ref="B127:F127"/>
    <mergeCell ref="A128:F128"/>
    <mergeCell ref="A130:L130"/>
    <mergeCell ref="A131:F131"/>
    <mergeCell ref="A132:L132"/>
    <mergeCell ref="A133:F133"/>
    <mergeCell ref="A134:L134"/>
    <mergeCell ref="A219:C219"/>
    <mergeCell ref="A220:C220"/>
    <mergeCell ref="D220:H220"/>
    <mergeCell ref="D219:H219"/>
    <mergeCell ref="D217:H217"/>
    <mergeCell ref="D218:H218"/>
    <mergeCell ref="B212:C212"/>
    <mergeCell ref="D212:E212"/>
    <mergeCell ref="B213:C213"/>
    <mergeCell ref="D213:E213"/>
    <mergeCell ref="A216:C216"/>
    <mergeCell ref="A214:L214"/>
    <mergeCell ref="D216:H216"/>
    <mergeCell ref="A217:C217"/>
    <mergeCell ref="A218:C218"/>
    <mergeCell ref="H116:L116"/>
    <mergeCell ref="A110:B110"/>
    <mergeCell ref="E110:G110"/>
    <mergeCell ref="H110:L110"/>
    <mergeCell ref="A116:B116"/>
    <mergeCell ref="E116:G116"/>
    <mergeCell ref="A117:B117"/>
    <mergeCell ref="E117:G117"/>
    <mergeCell ref="H117:L117"/>
    <mergeCell ref="A111:B111"/>
    <mergeCell ref="E111:G111"/>
    <mergeCell ref="H111:L111"/>
    <mergeCell ref="A112:B112"/>
    <mergeCell ref="E112:G112"/>
    <mergeCell ref="H112:L112"/>
    <mergeCell ref="A113:B113"/>
    <mergeCell ref="E113:G113"/>
    <mergeCell ref="H113:L113"/>
    <mergeCell ref="A114:B114"/>
    <mergeCell ref="E114:G114"/>
    <mergeCell ref="H114:L114"/>
    <mergeCell ref="A115:B115"/>
    <mergeCell ref="E115:G115"/>
    <mergeCell ref="H115:L115"/>
    <mergeCell ref="A101:B101"/>
    <mergeCell ref="E101:G101"/>
    <mergeCell ref="H101:L101"/>
    <mergeCell ref="A102:B102"/>
    <mergeCell ref="E102:G102"/>
    <mergeCell ref="H102:L102"/>
    <mergeCell ref="A103:B103"/>
    <mergeCell ref="E103:G103"/>
    <mergeCell ref="H103:L103"/>
    <mergeCell ref="A89:B89"/>
    <mergeCell ref="E89:G89"/>
    <mergeCell ref="H89:L89"/>
    <mergeCell ref="A90:B90"/>
    <mergeCell ref="E90:G90"/>
    <mergeCell ref="H90:L90"/>
    <mergeCell ref="A91:B91"/>
    <mergeCell ref="E91:G91"/>
    <mergeCell ref="H91:L91"/>
    <mergeCell ref="A92:B92"/>
    <mergeCell ref="E92:G92"/>
    <mergeCell ref="H92:L92"/>
    <mergeCell ref="A93:B93"/>
    <mergeCell ref="E93:G93"/>
    <mergeCell ref="H93:L93"/>
    <mergeCell ref="A94:B94"/>
    <mergeCell ref="E94:G94"/>
    <mergeCell ref="H94:L94"/>
    <mergeCell ref="A95:B95"/>
    <mergeCell ref="E95:G95"/>
    <mergeCell ref="H95:L95"/>
    <mergeCell ref="A96:B96"/>
    <mergeCell ref="E96:G96"/>
    <mergeCell ref="H96:L96"/>
    <mergeCell ref="A97:B97"/>
    <mergeCell ref="E97:G97"/>
    <mergeCell ref="H97:L97"/>
    <mergeCell ref="A98:B98"/>
    <mergeCell ref="E98:G98"/>
    <mergeCell ref="H98:L98"/>
    <mergeCell ref="A99:B99"/>
    <mergeCell ref="E99:G99"/>
    <mergeCell ref="H99:L99"/>
    <mergeCell ref="A100:B100"/>
    <mergeCell ref="E100:G100"/>
    <mergeCell ref="H100:L100"/>
    <mergeCell ref="A104:B104"/>
    <mergeCell ref="E104:G104"/>
    <mergeCell ref="H104:L104"/>
    <mergeCell ref="A105:B105"/>
    <mergeCell ref="E105:G105"/>
    <mergeCell ref="H105:L105"/>
    <mergeCell ref="A106:B106"/>
    <mergeCell ref="E106:G106"/>
    <mergeCell ref="H106:L106"/>
    <mergeCell ref="A107:B107"/>
    <mergeCell ref="E107:G107"/>
    <mergeCell ref="H107:L107"/>
    <mergeCell ref="A108:B108"/>
    <mergeCell ref="E108:G108"/>
    <mergeCell ref="H108:L108"/>
    <mergeCell ref="A109:B109"/>
    <mergeCell ref="E109:G109"/>
    <mergeCell ref="H109:L109"/>
  </mergeCells>
  <phoneticPr fontId="14" type="noConversion"/>
  <pageMargins left="0.39370078740157499" right="0.43307086614173201" top="0.78740157480314998" bottom="0.39370078740157499" header="0.31496062992126" footer="0.31496062992126"/>
  <pageSetup paperSize="9" scale="5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2024-06-03T13:42:12Z</dcterms:modified>
</cp:coreProperties>
</file>