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ser\Desktop\Бизнес планы\2024 соцзащита\"/>
    </mc:Choice>
  </mc:AlternateContent>
  <xr:revisionPtr revIDLastSave="0" documentId="13_ncr:1_{9FCA9380-2199-42E4-8F72-F4156DDCA5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5" i="1" l="1"/>
  <c r="F116" i="1"/>
  <c r="F114" i="1"/>
  <c r="G99" i="1"/>
  <c r="E99" i="1"/>
  <c r="E30" i="1"/>
  <c r="N146" i="1"/>
  <c r="M146" i="1"/>
  <c r="L146" i="1"/>
  <c r="K146" i="1"/>
  <c r="J146" i="1"/>
  <c r="I146" i="1"/>
  <c r="H146" i="1"/>
  <c r="G146" i="1"/>
  <c r="F146" i="1"/>
  <c r="E146" i="1"/>
  <c r="F99" i="1"/>
  <c r="E52" i="1"/>
  <c r="F34" i="1"/>
  <c r="F50" i="1"/>
  <c r="F49" i="1"/>
  <c r="F48" i="1"/>
  <c r="F51" i="1"/>
  <c r="D52" i="1"/>
  <c r="F53" i="1"/>
  <c r="F52" i="1" s="1"/>
  <c r="F47" i="1"/>
  <c r="F45" i="1"/>
  <c r="F44" i="1"/>
  <c r="F43" i="1"/>
  <c r="F42" i="1"/>
  <c r="F41" i="1"/>
  <c r="F40" i="1"/>
  <c r="F39" i="1"/>
  <c r="F38" i="1"/>
  <c r="F37" i="1"/>
  <c r="F36" i="1"/>
  <c r="F35" i="1"/>
  <c r="F33" i="1"/>
  <c r="N148" i="1"/>
  <c r="M148" i="1"/>
  <c r="L148" i="1"/>
  <c r="K148" i="1"/>
  <c r="K144" i="1" s="1"/>
  <c r="J148" i="1"/>
  <c r="I148" i="1"/>
  <c r="H148" i="1"/>
  <c r="G148" i="1"/>
  <c r="F148" i="1"/>
  <c r="E148" i="1"/>
  <c r="D144" i="1"/>
  <c r="C144" i="1"/>
  <c r="F113" i="1"/>
  <c r="F117" i="1"/>
  <c r="F118" i="1"/>
  <c r="F112" i="1"/>
  <c r="D172" i="1"/>
  <c r="C172" i="1"/>
  <c r="O145" i="1"/>
  <c r="O147" i="1"/>
  <c r="C135" i="1"/>
  <c r="E119" i="1"/>
  <c r="G119" i="1"/>
  <c r="H119" i="1"/>
  <c r="D119" i="1"/>
  <c r="D99" i="1"/>
  <c r="E68" i="1"/>
  <c r="D68" i="1"/>
  <c r="E56" i="1"/>
  <c r="D56" i="1"/>
  <c r="F57" i="1"/>
  <c r="F56" i="1" s="1"/>
  <c r="F32" i="1"/>
  <c r="F46" i="1"/>
  <c r="F31" i="1"/>
  <c r="D30" i="1"/>
  <c r="F30" i="1" l="1"/>
  <c r="L144" i="1"/>
  <c r="M144" i="1"/>
  <c r="E144" i="1"/>
  <c r="F72" i="1"/>
  <c r="I144" i="1"/>
  <c r="H144" i="1"/>
  <c r="J144" i="1"/>
  <c r="O146" i="1"/>
  <c r="G144" i="1"/>
  <c r="N144" i="1"/>
  <c r="O148" i="1"/>
  <c r="F144" i="1"/>
  <c r="F119" i="1"/>
  <c r="C143" i="1" s="1"/>
  <c r="C151" i="1" s="1"/>
  <c r="C153" i="1" s="1"/>
  <c r="O144" i="1" l="1"/>
  <c r="E160" i="1" s="1"/>
  <c r="D160" i="1" s="1"/>
  <c r="G143" i="1"/>
  <c r="I143" i="1"/>
  <c r="D143" i="1"/>
  <c r="M143" i="1"/>
  <c r="F143" i="1"/>
  <c r="H143" i="1"/>
  <c r="C149" i="1"/>
  <c r="C150" i="1"/>
  <c r="N143" i="1"/>
  <c r="K143" i="1"/>
  <c r="E143" i="1"/>
  <c r="J143" i="1"/>
  <c r="L143" i="1"/>
  <c r="H149" i="1" l="1"/>
  <c r="H150" i="1"/>
  <c r="F149" i="1"/>
  <c r="F150" i="1"/>
  <c r="E149" i="1"/>
  <c r="E150" i="1"/>
  <c r="M149" i="1"/>
  <c r="M150" i="1"/>
  <c r="N150" i="1"/>
  <c r="N149" i="1"/>
  <c r="I150" i="1"/>
  <c r="I149" i="1"/>
  <c r="I151" i="1" s="1"/>
  <c r="D150" i="1"/>
  <c r="D149" i="1"/>
  <c r="G149" i="1"/>
  <c r="G150" i="1"/>
  <c r="J150" i="1"/>
  <c r="J149" i="1"/>
  <c r="K150" i="1"/>
  <c r="K149" i="1"/>
  <c r="O143" i="1"/>
  <c r="L149" i="1"/>
  <c r="L150" i="1"/>
  <c r="D151" i="1"/>
  <c r="D153" i="1" s="1"/>
  <c r="J151" i="1" l="1"/>
  <c r="N151" i="1"/>
  <c r="K151" i="1"/>
  <c r="L151" i="1"/>
  <c r="G151" i="1"/>
  <c r="E151" i="1"/>
  <c r="E153" i="1" s="1"/>
  <c r="M151" i="1"/>
  <c r="F151" i="1"/>
  <c r="H151" i="1"/>
  <c r="O149" i="1"/>
  <c r="O150" i="1"/>
  <c r="E161" i="1" s="1"/>
  <c r="D161" i="1" s="1"/>
  <c r="E158" i="1"/>
  <c r="D158" i="1" s="1"/>
  <c r="F153" i="1" l="1"/>
  <c r="G153" i="1" s="1"/>
  <c r="H153" i="1" s="1"/>
  <c r="I153" i="1" s="1"/>
  <c r="J153" i="1" s="1"/>
  <c r="K153" i="1" s="1"/>
  <c r="L153" i="1" s="1"/>
  <c r="M153" i="1" s="1"/>
  <c r="N153" i="1" s="1"/>
  <c r="O151" i="1"/>
  <c r="O152" i="1" s="1"/>
  <c r="E162" i="1" l="1"/>
  <c r="D162" i="1"/>
  <c r="E164" i="1"/>
</calcChain>
</file>

<file path=xl/sharedStrings.xml><?xml version="1.0" encoding="utf-8"?>
<sst xmlns="http://schemas.openxmlformats.org/spreadsheetml/2006/main" count="406" uniqueCount="245">
  <si>
    <t>Таблица 1</t>
  </si>
  <si>
    <t>№</t>
  </si>
  <si>
    <t>п/п</t>
  </si>
  <si>
    <t>Наименование</t>
  </si>
  <si>
    <t>Артикул, технические характеристики (при наличии)</t>
  </si>
  <si>
    <t>Количество</t>
  </si>
  <si>
    <t>Стоимость</t>
  </si>
  <si>
    <t>Сумма</t>
  </si>
  <si>
    <t>Поставщик</t>
  </si>
  <si>
    <t>1.</t>
  </si>
  <si>
    <t>Основные средства:</t>
  </si>
  <si>
    <t>1.1.</t>
  </si>
  <si>
    <t>1.2.</t>
  </si>
  <si>
    <t>…</t>
  </si>
  <si>
    <t>2.</t>
  </si>
  <si>
    <t>Материально-производственные запасы</t>
  </si>
  <si>
    <t>2.1.</t>
  </si>
  <si>
    <t>2.2.</t>
  </si>
  <si>
    <t>3.</t>
  </si>
  <si>
    <t>Имущественные обязательства (аренда (до 15% назначаемой выплаты)</t>
  </si>
  <si>
    <t>3.1.</t>
  </si>
  <si>
    <t>3.2.</t>
  </si>
  <si>
    <t>4.</t>
  </si>
  <si>
    <t>Компенсация расходов, связанных с подготовкой и оформлением разрешительной документации, необходимой для осуществления предпринимательской деятельности, на приобретение программного обеспечения и (или) неисключительных прав на программное обеспечение, а также на приобретение носителей электронной подписи (до 10 % назначаемой выплаты)</t>
  </si>
  <si>
    <t>4.1.</t>
  </si>
  <si>
    <t>4.2.</t>
  </si>
  <si>
    <t>5.</t>
  </si>
  <si>
    <t>Размещение и (или) продвижение продукции (товаров, услуг) на торговых площадках (сайтах), функционирующих в информационно-телекоммуникационной сети «Интернет», а также в сервисах размещения объявлений и социальных сетях (до 5 % назначаемой выплаты)</t>
  </si>
  <si>
    <t>5.1.</t>
  </si>
  <si>
    <t>5.2.</t>
  </si>
  <si>
    <t>6.</t>
  </si>
  <si>
    <t>Обучение</t>
  </si>
  <si>
    <t>6.1.</t>
  </si>
  <si>
    <t>6.2.</t>
  </si>
  <si>
    <t>ИТОГО</t>
  </si>
  <si>
    <t>Таблица 2</t>
  </si>
  <si>
    <t>Предназначение/обоснование</t>
  </si>
  <si>
    <t>Кол-во, шт.</t>
  </si>
  <si>
    <t>Варианты, руб.</t>
  </si>
  <si>
    <t>Эконом</t>
  </si>
  <si>
    <t>Продавец 1</t>
  </si>
  <si>
    <t>Стандарт</t>
  </si>
  <si>
    <t>Продавец 2</t>
  </si>
  <si>
    <t>Премиум</t>
  </si>
  <si>
    <t>Продавец 3</t>
  </si>
  <si>
    <t>Таблица 3</t>
  </si>
  <si>
    <t>Товар/услуга</t>
  </si>
  <si>
    <t>Ед. изм.</t>
  </si>
  <si>
    <t>Ко-во в месяц</t>
  </si>
  <si>
    <t>Цена, руб.</t>
  </si>
  <si>
    <t>Выручка, руб.</t>
  </si>
  <si>
    <t>Прямые расходы (стоимость) на 1 ед., руб.</t>
  </si>
  <si>
    <t>Прямые расходы всего, руб.</t>
  </si>
  <si>
    <t>ИТОГО В МЕСЯЦ</t>
  </si>
  <si>
    <t>Таблица 4</t>
  </si>
  <si>
    <t>руб./мес.</t>
  </si>
  <si>
    <t>Аренда помещения</t>
  </si>
  <si>
    <t>Транспортные расходы</t>
  </si>
  <si>
    <t>Банковское обслуживание</t>
  </si>
  <si>
    <t>Коммунальные платежи</t>
  </si>
  <si>
    <t>Реклама</t>
  </si>
  <si>
    <t>Затраты на лицензирование</t>
  </si>
  <si>
    <t>7.</t>
  </si>
  <si>
    <t>Заработная плата персонала с фиксированными страховыми взносами</t>
  </si>
  <si>
    <t>8.</t>
  </si>
  <si>
    <t>Налоги</t>
  </si>
  <si>
    <t>5.1.Экономическая эффективность проекта</t>
  </si>
  <si>
    <t>Таблица 5</t>
  </si>
  <si>
    <t>Показатель</t>
  </si>
  <si>
    <t>1 месяц</t>
  </si>
  <si>
    <t>2 месяц</t>
  </si>
  <si>
    <t>3 месяц</t>
  </si>
  <si>
    <t>4 месяц</t>
  </si>
  <si>
    <t>5 месяц</t>
  </si>
  <si>
    <t>6 месяц</t>
  </si>
  <si>
    <t>7 месяц</t>
  </si>
  <si>
    <t>8 месяц</t>
  </si>
  <si>
    <t>9 месяц</t>
  </si>
  <si>
    <t>10 месяц</t>
  </si>
  <si>
    <t>11 месяц</t>
  </si>
  <si>
    <t>12 месяц</t>
  </si>
  <si>
    <t>Наименование месяца</t>
  </si>
  <si>
    <t>Коэффициент выручки</t>
  </si>
  <si>
    <t>Выручка (доходы), руб.</t>
  </si>
  <si>
    <t>4.3.</t>
  </si>
  <si>
    <t>Прибыль/ убыток, руб.</t>
  </si>
  <si>
    <t>Налоги, руб.</t>
  </si>
  <si>
    <t>Чистая прибыль, руб.</t>
  </si>
  <si>
    <t>Рентабельность, %</t>
  </si>
  <si>
    <t>5.2.Итоговые показатели</t>
  </si>
  <si>
    <t>Таблица 6</t>
  </si>
  <si>
    <t>Ед. измерения</t>
  </si>
  <si>
    <t>Среднее значение за год</t>
  </si>
  <si>
    <t>Выручка от реализации</t>
  </si>
  <si>
    <t>руб.</t>
  </si>
  <si>
    <t>Себестоимость товаров/услуг</t>
  </si>
  <si>
    <t>Расходы</t>
  </si>
  <si>
    <t>Чистая прибыль</t>
  </si>
  <si>
    <t>Окупаемость</t>
  </si>
  <si>
    <t>мес.</t>
  </si>
  <si>
    <t>Рентабельность чистой прибыли</t>
  </si>
  <si>
    <t>%</t>
  </si>
  <si>
    <t>5.3.Источники финансирования бизнес-плана</t>
  </si>
  <si>
    <t>Таблица 7</t>
  </si>
  <si>
    <t>Источник финансирования</t>
  </si>
  <si>
    <t>Доля от общей суммы затрат (%)</t>
  </si>
  <si>
    <t>Средства государственной социальной помощи на основании социального контракта на осуществление индивидуальной предпринимательской деятельности</t>
  </si>
  <si>
    <t>Собственные средства</t>
  </si>
  <si>
    <t>Иные средства (заем, кредит, ссуда и т.п.)</t>
  </si>
  <si>
    <t>Таблица 8</t>
  </si>
  <si>
    <t>Наиболее вероятные риски</t>
  </si>
  <si>
    <t>Меры по предотвращению рисков</t>
  </si>
  <si>
    <r>
      <rPr>
        <b/>
        <sz val="14"/>
        <color theme="1"/>
        <rFont val="Times New Roman"/>
        <family val="1"/>
        <charset val="204"/>
      </rPr>
      <t>2.8.Наемные сотрудники (с указанием количества, их должности, оклада и месяца приема)</t>
    </r>
    <r>
      <rPr>
        <sz val="14"/>
        <color theme="1"/>
        <rFont val="Times New Roman"/>
        <family val="1"/>
        <charset val="204"/>
      </rPr>
      <t xml:space="preserve"> не планируется</t>
    </r>
  </si>
  <si>
    <t>№ п/п</t>
  </si>
  <si>
    <t>1.3.</t>
  </si>
  <si>
    <t>2.13. Анализ цен на рынке</t>
  </si>
  <si>
    <r>
      <t>5.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4"/>
        <color theme="1"/>
        <rFont val="Times New Roman"/>
        <family val="1"/>
        <charset val="204"/>
      </rPr>
      <t>Финансовый план</t>
    </r>
  </si>
  <si>
    <r>
      <t>4.4.</t>
    </r>
    <r>
      <rPr>
        <b/>
        <sz val="7"/>
        <color theme="1"/>
        <rFont val="Times New Roman"/>
        <family val="1"/>
        <charset val="204"/>
      </rPr>
      <t xml:space="preserve">          </t>
    </r>
    <r>
      <rPr>
        <b/>
        <sz val="14"/>
        <color theme="1"/>
        <rFont val="Times New Roman"/>
        <family val="1"/>
        <charset val="204"/>
      </rPr>
      <t>Ежемесячные затраты</t>
    </r>
  </si>
  <si>
    <t>Х</t>
  </si>
  <si>
    <t>Связь</t>
  </si>
  <si>
    <t>Расходный материал</t>
  </si>
  <si>
    <t>9.</t>
  </si>
  <si>
    <t>10.</t>
  </si>
  <si>
    <t>11.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</si>
  <si>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</si>
  <si>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</si>
  <si>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</si>
  <si>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</si>
  <si>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</si>
  <si>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</si>
  <si>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</si>
  <si>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</si>
  <si>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</si>
  <si>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</si>
  <si>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</si>
  <si>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январь</t>
  </si>
  <si>
    <t>Среднее значение за месяц</t>
  </si>
  <si>
    <t>отсутствует</t>
  </si>
  <si>
    <t xml:space="preserve">№ п/п </t>
  </si>
  <si>
    <r>
      <t>6.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4"/>
        <color theme="1"/>
        <rFont val="Times New Roman"/>
        <family val="1"/>
        <charset val="204"/>
      </rPr>
      <t>Анализ рисков</t>
    </r>
  </si>
  <si>
    <t>Отсутствие клиентов</t>
  </si>
  <si>
    <t>Проведение активной рекламной кампании</t>
  </si>
  <si>
    <t>Высокая конкуренция</t>
  </si>
  <si>
    <t>Предложение наиболее выгодных условий предоставления услуг</t>
  </si>
  <si>
    <t>Бизнес-план</t>
  </si>
  <si>
    <r>
      <rPr>
        <b/>
        <sz val="14"/>
        <color theme="1"/>
        <rFont val="Times New Roman"/>
        <family val="1"/>
        <charset val="204"/>
      </rPr>
      <t>1.9.Потребность в обучении/повышении квалификации с обоснованием</t>
    </r>
    <r>
      <rPr>
        <sz val="14"/>
        <color theme="1"/>
        <rFont val="Times New Roman"/>
        <family val="1"/>
        <charset val="204"/>
      </rPr>
      <t xml:space="preserve"> Есть потребность обучения в целях актуализации знаний, умений, навыков в части ведения индивидуальной предпринимательской деятельности</t>
    </r>
  </si>
  <si>
    <t>-</t>
  </si>
  <si>
    <t>4.4.</t>
  </si>
  <si>
    <t>1.       Информация о заявителе</t>
  </si>
  <si>
    <t>2.       Описание проекта</t>
  </si>
  <si>
    <t>2.12.     Необходимые основные средства, материально-производственные запасы, имущественные обязательства, реклама и иное</t>
  </si>
  <si>
    <t>3.          Анализ рынка и конкурентов</t>
  </si>
  <si>
    <t>4.3.   Перечень производимых товаров/услуг</t>
  </si>
  <si>
    <t>4.      Маркетинговый план</t>
  </si>
  <si>
    <r>
      <rPr>
        <b/>
        <sz val="14"/>
        <color theme="1"/>
        <rFont val="Times New Roman"/>
        <family val="1"/>
        <charset val="204"/>
      </rPr>
      <t>2.10.     Текущее состояние проекта</t>
    </r>
    <r>
      <rPr>
        <sz val="14"/>
        <color theme="1"/>
        <rFont val="Times New Roman"/>
        <family val="1"/>
        <charset val="204"/>
      </rPr>
      <t xml:space="preserve"> Проект находится на стадии разработки,  осуществляется мониторинг стоимости основных средств и материально-производственных запасов, прорабатывается вопрос рекламы</t>
    </r>
  </si>
  <si>
    <r>
      <rPr>
        <b/>
        <sz val="14"/>
        <color theme="1"/>
        <rFont val="Times New Roman"/>
        <family val="1"/>
        <charset val="204"/>
      </rPr>
      <t>2.11.1.   Подготовительный этап (месяцев)</t>
    </r>
    <r>
      <rPr>
        <sz val="14"/>
        <color theme="1"/>
        <rFont val="Times New Roman"/>
        <family val="1"/>
        <charset val="204"/>
      </rPr>
      <t xml:space="preserve"> 2 месяца</t>
    </r>
  </si>
  <si>
    <r>
      <rPr>
        <b/>
        <sz val="14"/>
        <color theme="1"/>
        <rFont val="Times New Roman"/>
        <family val="1"/>
        <charset val="204"/>
      </rPr>
      <t>2.11.2.    Предполагаемый срок окупаемости (месяцев)</t>
    </r>
    <r>
      <rPr>
        <sz val="14"/>
        <color theme="1"/>
        <rFont val="Times New Roman"/>
        <family val="1"/>
        <charset val="204"/>
      </rPr>
      <t xml:space="preserve"> 12 месяцев</t>
    </r>
  </si>
  <si>
    <r>
      <t xml:space="preserve">4.2.   Продвижение и реклама </t>
    </r>
    <r>
      <rPr>
        <sz val="14"/>
        <color theme="1"/>
        <rFont val="Times New Roman"/>
        <family val="1"/>
        <charset val="204"/>
      </rPr>
      <t>Планируется размещение информации в социальных сетях, "сарафанное радио"</t>
    </r>
  </si>
  <si>
    <t xml:space="preserve">Расходы, руб., в том числе: </t>
  </si>
  <si>
    <r>
      <t>2.11.    </t>
    </r>
    <r>
      <rPr>
        <b/>
        <sz val="14"/>
        <color theme="1"/>
        <rFont val="Times New Roman"/>
        <family val="1"/>
        <charset val="204"/>
      </rPr>
      <t xml:space="preserve"> Срок реализации проекта</t>
    </r>
    <r>
      <rPr>
        <sz val="14"/>
        <color theme="1"/>
        <rFont val="Times New Roman"/>
        <family val="1"/>
        <charset val="204"/>
      </rPr>
      <t xml:space="preserve"> минимум 12 месяцев</t>
    </r>
  </si>
  <si>
    <t>Приложения. Рекомендуется включать приложения, иллюстрирующие, детализирующие или подтверждающие информацию, изложенную в основной части бизнес-плана:</t>
  </si>
  <si>
    <t>-       Коммерческое предложение на помещение в аренду, право собственности на помещение</t>
  </si>
  <si>
    <t xml:space="preserve">-       Аккаунты в соц.сетях </t>
  </si>
  <si>
    <t>-       Образцы работ</t>
  </si>
  <si>
    <t>-       Сертификаты, дипломы, благодарственные письма, подтверждающие опыт заявителя.</t>
  </si>
  <si>
    <r>
      <rPr>
        <b/>
        <sz val="14"/>
        <color theme="1"/>
        <rFont val="Times New Roman"/>
        <family val="1"/>
        <charset val="204"/>
      </rPr>
      <t>2.1.Наименование проекта</t>
    </r>
    <r>
      <rPr>
        <sz val="14"/>
        <color theme="1"/>
        <rFont val="Times New Roman"/>
        <family val="1"/>
        <charset val="204"/>
      </rPr>
      <t xml:space="preserve"> Оказание услуг по ремонту объектов.</t>
    </r>
  </si>
  <si>
    <r>
      <t xml:space="preserve">2.2.Цели и задачи проекта </t>
    </r>
    <r>
      <rPr>
        <sz val="14"/>
        <color theme="1"/>
        <rFont val="Times New Roman"/>
        <family val="1"/>
        <charset val="204"/>
      </rPr>
      <t>Цель проекта заключается в покупке оборудования  и инструментов для дальнейших оказаний услуг по ремонту объектов. Основные задачи: постановки на учет в качестве налогоплательщика налога на профессиональный доход, прохождение обучение для развития предпринимательских компетенций, приобретение основных средств и материально-производственных средств запасов, проведение рекламной компании, получение прибыли путем оказания услуг населению.</t>
    </r>
  </si>
  <si>
    <r>
      <rPr>
        <b/>
        <sz val="14"/>
        <color theme="1"/>
        <rFont val="Times New Roman"/>
        <family val="1"/>
        <charset val="204"/>
      </rPr>
      <t>2.3.Направление деятельности</t>
    </r>
    <r>
      <rPr>
        <sz val="14"/>
        <color theme="1"/>
        <rFont val="Times New Roman"/>
        <family val="1"/>
        <charset val="204"/>
      </rPr>
      <t xml:space="preserve"> Будет оказываться весь спектр услуг по ремонту объектов. Сюда включается не только ремонт, но и отделка квартир и любых помещений, как жилых, так и не жилых. А также будут работы разного уровня, но в основном ориентироваться на средний класс.</t>
    </r>
  </si>
  <si>
    <r>
      <t xml:space="preserve">2.4.Система налогообложения и основной вид экономической деятельности </t>
    </r>
    <r>
      <rPr>
        <sz val="14"/>
        <color theme="1"/>
        <rFont val="Times New Roman"/>
        <family val="1"/>
        <charset val="204"/>
      </rPr>
      <t>Налог на профессиональный доход — специальный налоговый режим для самозанятых граждан. ОКВЭД   43.39 - Производство прочих отделочных и завершающих работ</t>
    </r>
  </si>
  <si>
    <r>
      <t xml:space="preserve">2.5.Планируемый график работы (дней в неделю), в том числе с указанием часов в неделю   </t>
    </r>
    <r>
      <rPr>
        <sz val="14"/>
        <color theme="1"/>
        <rFont val="Times New Roman"/>
        <family val="1"/>
        <charset val="204"/>
      </rPr>
      <t>5 дней в неделю, 8 часовой рабочий день</t>
    </r>
  </si>
  <si>
    <r>
      <t xml:space="preserve">2.7.Имеющееся оборудование/товары/сырье/имущество для бизнеса </t>
    </r>
    <r>
      <rPr>
        <sz val="14"/>
        <color theme="1"/>
        <rFont val="Times New Roman"/>
        <family val="1"/>
        <charset val="204"/>
      </rPr>
      <t>Нет</t>
    </r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</si>
  <si>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</si>
  <si>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</si>
  <si>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</si>
  <si>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</si>
  <si>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</si>
  <si>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</si>
  <si>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</si>
  <si>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</si>
  <si>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</si>
  <si>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</si>
  <si>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</si>
  <si>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</si>
  <si>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</si>
  <si>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</si>
  <si>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</si>
  <si>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>1.19.</t>
  </si>
  <si>
    <t>Компрессор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</si>
  <si>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</si>
  <si>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</si>
  <si>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</si>
  <si>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</si>
  <si>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</si>
  <si>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</si>
  <si>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</si>
  <si>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</si>
  <si>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</si>
  <si>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 xml:space="preserve">для оказания услуг по ремонту </t>
  </si>
  <si>
    <r>
      <t xml:space="preserve">4.1.   Рынки сбыта, наличие договоров поставки товара/услуг </t>
    </r>
    <r>
      <rPr>
        <sz val="14"/>
        <color theme="1"/>
        <rFont val="Times New Roman"/>
        <family val="1"/>
        <charset val="204"/>
      </rPr>
      <t xml:space="preserve">Есть предварительная договоренность с потребителями услуг </t>
    </r>
  </si>
  <si>
    <t>кв.м.</t>
  </si>
  <si>
    <t>Отсутствие необходимого оборудования в Липецкой обл.</t>
  </si>
  <si>
    <t>Приобретение оборудования с аналогичными техническими характеристиками в других субъектах РФ</t>
  </si>
  <si>
    <r>
      <t xml:space="preserve">3.4.   Преимущества перед конкурентами </t>
    </r>
    <r>
      <rPr>
        <sz val="14"/>
        <color theme="1"/>
        <rFont val="Times New Roman"/>
        <family val="1"/>
        <charset val="204"/>
      </rPr>
      <t>Большой спектр услуг, доступные цены.</t>
    </r>
  </si>
  <si>
    <r>
      <rPr>
        <b/>
        <sz val="14"/>
        <color theme="1"/>
        <rFont val="Times New Roman"/>
        <family val="1"/>
        <charset val="204"/>
      </rPr>
      <t xml:space="preserve">2.9.Опыт и достижения в планируемой деятельности </t>
    </r>
    <r>
      <rPr>
        <sz val="14"/>
        <color theme="1"/>
        <rFont val="Times New Roman"/>
        <family val="1"/>
        <charset val="204"/>
      </rPr>
      <t>Нет</t>
    </r>
  </si>
  <si>
    <t>Сварочный аппарат</t>
  </si>
  <si>
    <t>Дрель ударная</t>
  </si>
  <si>
    <t>УШМ</t>
  </si>
  <si>
    <t>Лобзик электрический</t>
  </si>
  <si>
    <t>Пила циркулярная</t>
  </si>
  <si>
    <t>Пила цепная</t>
  </si>
  <si>
    <t>Маска сварочная</t>
  </si>
  <si>
    <t>Перфоратор</t>
  </si>
  <si>
    <t>Стремянка</t>
  </si>
  <si>
    <t>Электрогенератор</t>
  </si>
  <si>
    <t>Уровень лазерный</t>
  </si>
  <si>
    <t>Уровень строительный</t>
  </si>
  <si>
    <t>Бетономешалка</t>
  </si>
  <si>
    <t>Тачка строительная</t>
  </si>
  <si>
    <t>Шуруповерт</t>
  </si>
  <si>
    <t>Набор ключей</t>
  </si>
  <si>
    <t>Удлинитель силовой</t>
  </si>
  <si>
    <t>Мотобур</t>
  </si>
  <si>
    <t>1.20.</t>
  </si>
  <si>
    <t>1.21.</t>
  </si>
  <si>
    <t>Штукатурка стен</t>
  </si>
  <si>
    <t>Покраска/побелка стен</t>
  </si>
  <si>
    <t>Кирпичная кладка (черновая)</t>
  </si>
  <si>
    <t>Подготовка площадок под строительство</t>
  </si>
  <si>
    <t>Рытье фундаментов, подвалов</t>
  </si>
  <si>
    <t>Монтаж  заборов</t>
  </si>
  <si>
    <t>куб.м.</t>
  </si>
  <si>
    <t>пог.м.</t>
  </si>
  <si>
    <t>Укладка бетона</t>
  </si>
  <si>
    <t xml:space="preserve">"Строймаркет"  м-н </t>
  </si>
  <si>
    <r>
      <rPr>
        <b/>
        <sz val="14"/>
        <color theme="1"/>
        <rFont val="Times New Roman"/>
        <family val="1"/>
        <charset val="204"/>
      </rPr>
      <t>1.1.Фамилия, имя, отчество (при наличии)</t>
    </r>
    <r>
      <rPr>
        <sz val="14"/>
        <color theme="1"/>
        <rFont val="Times New Roman"/>
        <family val="1"/>
        <charset val="204"/>
      </rPr>
      <t xml:space="preserve"> </t>
    </r>
  </si>
  <si>
    <r>
      <rPr>
        <b/>
        <sz val="14"/>
        <color theme="1"/>
        <rFont val="Times New Roman"/>
        <family val="1"/>
        <charset val="204"/>
      </rPr>
      <t>1.2.Дата рождения</t>
    </r>
    <r>
      <rPr>
        <sz val="14"/>
        <color theme="1"/>
        <rFont val="Times New Roman"/>
        <family val="1"/>
        <charset val="204"/>
      </rPr>
      <t xml:space="preserve"> </t>
    </r>
  </si>
  <si>
    <r>
      <rPr>
        <b/>
        <sz val="14"/>
        <color theme="1"/>
        <rFont val="Times New Roman"/>
        <family val="1"/>
        <charset val="204"/>
      </rPr>
      <t>1.3.Место жительства</t>
    </r>
    <r>
      <rPr>
        <sz val="14"/>
        <color theme="1"/>
        <rFont val="Times New Roman"/>
        <family val="1"/>
        <charset val="204"/>
      </rPr>
      <t xml:space="preserve"> </t>
    </r>
  </si>
  <si>
    <r>
      <rPr>
        <b/>
        <sz val="14"/>
        <color theme="1"/>
        <rFont val="Times New Roman"/>
        <family val="1"/>
        <charset val="204"/>
      </rPr>
      <t>1.4.E-mail, телефон</t>
    </r>
    <r>
      <rPr>
        <sz val="14"/>
        <color theme="1"/>
        <rFont val="Times New Roman"/>
        <family val="1"/>
        <charset val="204"/>
      </rPr>
      <t xml:space="preserve"> </t>
    </r>
  </si>
  <si>
    <t xml:space="preserve">1.5.Состав семьи (количество человек) </t>
  </si>
  <si>
    <r>
      <rPr>
        <b/>
        <sz val="14"/>
        <color theme="1"/>
        <rFont val="Times New Roman"/>
        <family val="1"/>
        <charset val="204"/>
      </rPr>
      <t>1.6.Образование (специальность), квалификация, наименование образовательной организации, год окончания</t>
    </r>
    <r>
      <rPr>
        <sz val="14"/>
        <color theme="1"/>
        <rFont val="Times New Roman"/>
        <family val="1"/>
        <charset val="204"/>
      </rPr>
      <t xml:space="preserve"> </t>
    </r>
  </si>
  <si>
    <r>
      <rPr>
        <b/>
        <sz val="14"/>
        <color theme="1"/>
        <rFont val="Times New Roman"/>
        <family val="1"/>
        <charset val="204"/>
      </rPr>
      <t>1.7.Общий стаж работы, наименование организации, занимаемая должность и опыт работы в запланированной деятельности</t>
    </r>
    <r>
      <rPr>
        <sz val="14"/>
        <color theme="1"/>
        <rFont val="Times New Roman"/>
        <family val="1"/>
        <charset val="204"/>
      </rPr>
      <t xml:space="preserve"> </t>
    </r>
  </si>
  <si>
    <r>
      <rPr>
        <b/>
        <sz val="14"/>
        <color theme="1"/>
        <rFont val="Times New Roman"/>
        <family val="1"/>
        <charset val="204"/>
      </rPr>
      <t>1.8.Дополнительные знания, умения, навыки, опыт в организации бизнеса</t>
    </r>
    <r>
      <rPr>
        <sz val="14"/>
        <color theme="1"/>
        <rFont val="Times New Roman"/>
        <family val="1"/>
        <charset val="204"/>
      </rPr>
      <t xml:space="preserve"> </t>
    </r>
  </si>
  <si>
    <r>
      <t xml:space="preserve">2.6.Адрес места ведения бизнеса, площадь, стоимость аренды (периодичность уплаты) или право собственности </t>
    </r>
    <r>
      <rPr>
        <sz val="14"/>
        <color theme="1"/>
        <rFont val="Times New Roman"/>
        <family val="1"/>
        <charset val="204"/>
      </rPr>
      <t>Липецкая обл., …..................................</t>
    </r>
  </si>
  <si>
    <t xml:space="preserve">3.1.   Целевая аудитория, пол, возраст </t>
  </si>
  <si>
    <r>
      <t xml:space="preserve">3.3.   </t>
    </r>
    <r>
      <rPr>
        <b/>
        <sz val="14"/>
        <color theme="1"/>
        <rFont val="Times New Roman"/>
        <family val="1"/>
        <charset val="204"/>
      </rPr>
      <t>Конкуренты</t>
    </r>
    <r>
      <rPr>
        <sz val="14"/>
        <color theme="1"/>
        <rFont val="Times New Roman"/>
        <family val="1"/>
        <charset val="204"/>
      </rPr>
      <t xml:space="preserve"> …............................и другие самозанятые, оказывающие аналогичные услуги.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</si>
</sst>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4" fillId="0" borderId="0" xfId="0" applyFont="1" applyAlignment="1">
      <alignment horizontal="justify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indent="8"/>
    </xf>
    <xf numFmtId="0" fontId="4" fillId="0" borderId="0" xfId="0" applyFont="1" applyAlignment="1">
      <alignment horizontal="left" vertical="center" indent="8"/>
    </xf>
    <xf numFmtId="0" fontId="4" fillId="0" borderId="0" xfId="0" applyFont="1" applyAlignment="1">
      <alignment horizontal="left" vertical="center" indent="4"/>
    </xf>
    <xf numFmtId="0" fontId="4" fillId="0" borderId="0" xfId="0" applyFont="1" applyAlignment="1">
      <alignment vertical="center"/>
    </xf>
    <xf numFmtId="0" fontId="9" fillId="0" borderId="0" xfId="0" applyFont="1"/>
    <xf numFmtId="0" fontId="1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16" fontId="6" fillId="0" borderId="2" xfId="0" applyNumberFormat="1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" fontId="6" fillId="2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indent="8"/>
    </xf>
    <xf numFmtId="0" fontId="16" fillId="0" borderId="0" xfId="0" applyFont="1"/>
    <xf numFmtId="1" fontId="6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/>
    <xf numFmtId="0" fontId="4" fillId="2" borderId="0" xfId="0" applyFont="1" applyFill="1" applyAlignment="1">
      <alignment horizontal="left" wrapText="1"/>
    </xf>
    <xf numFmtId="0" fontId="10" fillId="2" borderId="0" xfId="0" applyFont="1" applyFill="1" applyAlignment="1">
      <alignment horizontal="left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0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87"/>
  <sheetViews>
    <sheetView tabSelected="1" topLeftCell="A114" workbookViewId="0">
      <selection activeCell="H15" sqref="H15"/>
    </sheetView>
  </sheetViews>
  <sheetFormatPr defaultRowHeight="15" x14ac:dyDescent="0.25"/>
  <cols>
    <col min="1" max="1" width="6.85546875" customWidth="1"/>
    <col min="2" max="2" width="20.7109375" customWidth="1"/>
    <col min="3" max="3" width="19.42578125" customWidth="1"/>
    <col min="4" max="4" width="13.5703125" customWidth="1"/>
    <col min="5" max="6" width="14.28515625" customWidth="1"/>
    <col min="7" max="7" width="15.7109375" customWidth="1"/>
    <col min="8" max="8" width="13.7109375" customWidth="1"/>
    <col min="10" max="10" width="11.140625" customWidth="1"/>
  </cols>
  <sheetData>
    <row r="1" spans="1:7" ht="18.75" x14ac:dyDescent="0.25">
      <c r="A1" s="47" t="s">
        <v>144</v>
      </c>
      <c r="B1" s="47"/>
      <c r="C1" s="47"/>
      <c r="D1" s="47"/>
      <c r="E1" s="47"/>
      <c r="F1" s="47"/>
      <c r="G1" s="47"/>
    </row>
    <row r="2" spans="1:7" ht="18.75" x14ac:dyDescent="0.3">
      <c r="A2" s="51" t="s">
        <v>148</v>
      </c>
      <c r="B2" s="51"/>
      <c r="C2" s="51"/>
      <c r="D2" s="51"/>
      <c r="E2" s="51"/>
      <c r="F2" s="51"/>
      <c r="G2" s="51"/>
    </row>
    <row r="3" spans="1:7" ht="19.5" customHeight="1" x14ac:dyDescent="0.3">
      <c r="A3" s="52" t="s">
        <v>234</v>
      </c>
      <c r="B3" s="52"/>
      <c r="C3" s="52"/>
      <c r="D3" s="52"/>
      <c r="E3" s="52"/>
      <c r="F3" s="52"/>
      <c r="G3" s="52"/>
    </row>
    <row r="4" spans="1:7" ht="18.75" x14ac:dyDescent="0.3">
      <c r="A4" s="52" t="s">
        <v>235</v>
      </c>
      <c r="B4" s="52"/>
      <c r="C4" s="52"/>
      <c r="D4" s="52"/>
      <c r="E4" s="52"/>
      <c r="F4" s="52"/>
      <c r="G4" s="52"/>
    </row>
    <row r="5" spans="1:7" ht="37.5" customHeight="1" x14ac:dyDescent="0.3">
      <c r="A5" s="52" t="s">
        <v>236</v>
      </c>
      <c r="B5" s="52"/>
      <c r="C5" s="52"/>
      <c r="D5" s="52"/>
      <c r="E5" s="52"/>
      <c r="F5" s="52"/>
      <c r="G5" s="52"/>
    </row>
    <row r="6" spans="1:7" s="20" customFormat="1" ht="18.75" x14ac:dyDescent="0.3">
      <c r="A6" s="54" t="s">
        <v>237</v>
      </c>
      <c r="B6" s="54"/>
      <c r="C6" s="54"/>
      <c r="D6" s="54"/>
      <c r="E6" s="54"/>
      <c r="F6" s="54"/>
      <c r="G6" s="54"/>
    </row>
    <row r="7" spans="1:7" ht="22.5" customHeight="1" x14ac:dyDescent="0.25">
      <c r="A7" s="63" t="s">
        <v>238</v>
      </c>
      <c r="B7" s="64"/>
      <c r="C7" s="64"/>
      <c r="D7" s="64"/>
      <c r="E7" s="64"/>
      <c r="F7" s="64"/>
      <c r="G7" s="64"/>
    </row>
    <row r="8" spans="1:7" ht="38.25" customHeight="1" x14ac:dyDescent="0.25">
      <c r="A8" s="53" t="s">
        <v>239</v>
      </c>
      <c r="B8" s="53"/>
      <c r="C8" s="53"/>
      <c r="D8" s="53"/>
      <c r="E8" s="53"/>
      <c r="F8" s="53"/>
      <c r="G8" s="53"/>
    </row>
    <row r="9" spans="1:7" ht="74.25" customHeight="1" x14ac:dyDescent="0.25">
      <c r="A9" s="53" t="s">
        <v>240</v>
      </c>
      <c r="B9" s="53"/>
      <c r="C9" s="53"/>
      <c r="D9" s="53"/>
      <c r="E9" s="53"/>
      <c r="F9" s="53"/>
      <c r="G9" s="53"/>
    </row>
    <row r="10" spans="1:7" ht="24" customHeight="1" x14ac:dyDescent="0.25">
      <c r="A10" s="53" t="s">
        <v>241</v>
      </c>
      <c r="B10" s="53"/>
      <c r="C10" s="53"/>
      <c r="D10" s="53"/>
      <c r="E10" s="53"/>
      <c r="F10" s="53"/>
      <c r="G10" s="53"/>
    </row>
    <row r="11" spans="1:7" ht="56.25" customHeight="1" x14ac:dyDescent="0.3">
      <c r="A11" s="52" t="s">
        <v>145</v>
      </c>
      <c r="B11" s="52"/>
      <c r="C11" s="52"/>
      <c r="D11" s="52"/>
      <c r="E11" s="52"/>
      <c r="F11" s="52"/>
      <c r="G11" s="52"/>
    </row>
    <row r="12" spans="1:7" ht="18.75" x14ac:dyDescent="0.3">
      <c r="A12" s="51" t="s">
        <v>149</v>
      </c>
      <c r="B12" s="51"/>
      <c r="C12" s="51"/>
      <c r="D12" s="51"/>
      <c r="E12" s="51"/>
      <c r="F12" s="51"/>
      <c r="G12" s="51"/>
    </row>
    <row r="13" spans="1:7" ht="21" customHeight="1" x14ac:dyDescent="0.3">
      <c r="A13" s="52" t="s">
        <v>165</v>
      </c>
      <c r="B13" s="52"/>
      <c r="C13" s="52"/>
      <c r="D13" s="52"/>
      <c r="E13" s="52"/>
      <c r="F13" s="52"/>
      <c r="G13" s="52"/>
    </row>
    <row r="14" spans="1:7" ht="117.75" customHeight="1" x14ac:dyDescent="0.3">
      <c r="A14" s="51" t="s">
        <v>166</v>
      </c>
      <c r="B14" s="51"/>
      <c r="C14" s="51"/>
      <c r="D14" s="51"/>
      <c r="E14" s="51"/>
      <c r="F14" s="51"/>
      <c r="G14" s="51"/>
    </row>
    <row r="15" spans="1:7" ht="78.75" customHeight="1" x14ac:dyDescent="0.3">
      <c r="A15" s="52" t="s">
        <v>167</v>
      </c>
      <c r="B15" s="52"/>
      <c r="C15" s="52"/>
      <c r="D15" s="52"/>
      <c r="E15" s="52"/>
      <c r="F15" s="52"/>
      <c r="G15" s="52"/>
    </row>
    <row r="16" spans="1:7" ht="61.5" customHeight="1" x14ac:dyDescent="0.3">
      <c r="A16" s="51" t="s">
        <v>168</v>
      </c>
      <c r="B16" s="51"/>
      <c r="C16" s="51"/>
      <c r="D16" s="51"/>
      <c r="E16" s="51"/>
      <c r="F16" s="51"/>
      <c r="G16" s="51"/>
    </row>
    <row r="17" spans="1:7" ht="35.25" customHeight="1" x14ac:dyDescent="0.3">
      <c r="A17" s="51" t="s">
        <v>169</v>
      </c>
      <c r="B17" s="51"/>
      <c r="C17" s="51"/>
      <c r="D17" s="51"/>
      <c r="E17" s="51"/>
      <c r="F17" s="51"/>
      <c r="G17" s="51"/>
    </row>
    <row r="18" spans="1:7" ht="41.25" customHeight="1" x14ac:dyDescent="0.3">
      <c r="A18" s="51" t="s">
        <v>242</v>
      </c>
      <c r="B18" s="51"/>
      <c r="C18" s="51"/>
      <c r="D18" s="51"/>
      <c r="E18" s="51"/>
      <c r="F18" s="51"/>
      <c r="G18" s="51"/>
    </row>
    <row r="19" spans="1:7" ht="24" customHeight="1" x14ac:dyDescent="0.3">
      <c r="A19" s="51" t="s">
        <v>170</v>
      </c>
      <c r="B19" s="51"/>
      <c r="C19" s="51"/>
      <c r="D19" s="51"/>
      <c r="E19" s="51"/>
      <c r="F19" s="51"/>
      <c r="G19" s="51"/>
    </row>
    <row r="20" spans="1:7" ht="37.5" customHeight="1" x14ac:dyDescent="0.3">
      <c r="A20" s="52" t="s">
        <v>112</v>
      </c>
      <c r="B20" s="52"/>
      <c r="C20" s="52"/>
      <c r="D20" s="52"/>
      <c r="E20" s="52"/>
      <c r="F20" s="52"/>
      <c r="G20" s="52"/>
    </row>
    <row r="21" spans="1:7" ht="21" customHeight="1" x14ac:dyDescent="0.25">
      <c r="A21" s="53" t="s">
        <v>203</v>
      </c>
      <c r="B21" s="53"/>
      <c r="C21" s="53"/>
      <c r="D21" s="53"/>
      <c r="E21" s="53"/>
      <c r="F21" s="53"/>
      <c r="G21" s="53"/>
    </row>
    <row r="22" spans="1:7" ht="57" customHeight="1" x14ac:dyDescent="0.3">
      <c r="A22" s="52" t="s">
        <v>154</v>
      </c>
      <c r="B22" s="52"/>
      <c r="C22" s="52"/>
      <c r="D22" s="52"/>
      <c r="E22" s="52"/>
      <c r="F22" s="52"/>
      <c r="G22" s="52"/>
    </row>
    <row r="23" spans="1:7" ht="18.75" x14ac:dyDescent="0.3">
      <c r="A23" s="52" t="s">
        <v>159</v>
      </c>
      <c r="B23" s="52"/>
      <c r="C23" s="52"/>
      <c r="D23" s="52"/>
      <c r="E23" s="52"/>
      <c r="F23" s="52"/>
      <c r="G23" s="52"/>
    </row>
    <row r="24" spans="1:7" ht="21.75" customHeight="1" x14ac:dyDescent="0.3">
      <c r="A24" s="52" t="s">
        <v>155</v>
      </c>
      <c r="B24" s="52"/>
      <c r="C24" s="52"/>
      <c r="D24" s="52"/>
      <c r="E24" s="52"/>
      <c r="F24" s="52"/>
      <c r="G24" s="52"/>
    </row>
    <row r="25" spans="1:7" ht="19.5" customHeight="1" x14ac:dyDescent="0.3">
      <c r="A25" s="55" t="s">
        <v>156</v>
      </c>
      <c r="B25" s="55"/>
      <c r="C25" s="55"/>
      <c r="D25" s="55"/>
      <c r="E25" s="55"/>
      <c r="F25" s="55"/>
      <c r="G25" s="55"/>
    </row>
    <row r="26" spans="1:7" ht="34.5" customHeight="1" x14ac:dyDescent="0.3">
      <c r="A26" s="56" t="s">
        <v>150</v>
      </c>
      <c r="B26" s="56"/>
      <c r="C26" s="56"/>
      <c r="D26" s="56"/>
      <c r="E26" s="56"/>
      <c r="F26" s="56"/>
      <c r="G26" s="56"/>
    </row>
    <row r="27" spans="1:7" ht="14.25" customHeight="1" thickBot="1" x14ac:dyDescent="0.3">
      <c r="A27" s="42" t="s">
        <v>0</v>
      </c>
      <c r="B27" s="42"/>
      <c r="C27" s="42"/>
      <c r="D27" s="42"/>
      <c r="E27" s="42"/>
      <c r="F27" s="42"/>
      <c r="G27" s="42"/>
    </row>
    <row r="28" spans="1:7" ht="125.25" customHeight="1" x14ac:dyDescent="0.25">
      <c r="A28" s="48" t="s">
        <v>113</v>
      </c>
      <c r="B28" s="48" t="s">
        <v>3</v>
      </c>
      <c r="C28" s="48" t="s">
        <v>4</v>
      </c>
      <c r="D28" s="48" t="s">
        <v>5</v>
      </c>
      <c r="E28" s="48" t="s">
        <v>6</v>
      </c>
      <c r="F28" s="48" t="s">
        <v>7</v>
      </c>
      <c r="G28" s="48" t="s">
        <v>8</v>
      </c>
    </row>
    <row r="29" spans="1:7" ht="15.75" thickBot="1" x14ac:dyDescent="0.3">
      <c r="A29" s="49"/>
      <c r="B29" s="49"/>
      <c r="C29" s="49"/>
      <c r="D29" s="49"/>
      <c r="E29" s="49"/>
      <c r="F29" s="49"/>
      <c r="G29" s="49"/>
    </row>
    <row r="30" spans="1:7" ht="32.25" thickBot="1" x14ac:dyDescent="0.3">
      <c r="A30" s="2" t="s">
        <v>9</v>
      </c>
      <c r="B30" s="4" t="s">
        <v>10</v>
      </c>
      <c r="C30" s="21" t="s">
        <v>118</v>
      </c>
      <c r="D30" s="21">
        <f>SUM(D31:D46)</f>
        <v>16</v>
      </c>
      <c r="E30" s="21">
        <f>SUM(E31:E51)</f>
        <v>346900</v>
      </c>
      <c r="F30" s="21">
        <f>SUM(F31:F51)</f>
        <v>350000</v>
      </c>
      <c r="G30" s="21" t="s">
        <v>118</v>
      </c>
    </row>
    <row r="31" spans="1:7" ht="36" customHeight="1" thickBot="1" x14ac:dyDescent="0.3">
      <c r="A31" s="15" t="s">
        <v>11</v>
      </c>
      <c r="B31" s="6" t="s">
        <v>204</v>
      </c>
      <c r="C31" s="28" t="s">
        <v>146</v>
      </c>
      <c r="D31" s="8">
        <v>1</v>
      </c>
      <c r="E31" s="8">
        <v>9900</v>
      </c>
      <c r="F31" s="8">
        <f>D31*E31</f>
        <v>9900</v>
      </c>
      <c r="G31" s="41" t="s">
        <v>233</v>
      </c>
    </row>
    <row r="32" spans="1:7" ht="30.75" thickBot="1" x14ac:dyDescent="0.3">
      <c r="A32" s="15" t="s">
        <v>12</v>
      </c>
      <c r="B32" s="6" t="s">
        <v>205</v>
      </c>
      <c r="C32" s="28" t="s">
        <v>146</v>
      </c>
      <c r="D32" s="8">
        <v>1</v>
      </c>
      <c r="E32" s="8">
        <v>4300</v>
      </c>
      <c r="F32" s="8">
        <f t="shared" ref="F32:F46" si="0">D32*E32</f>
        <v>4300</v>
      </c>
      <c r="G32" s="41" t="s">
        <v>233</v>
      </c>
    </row>
    <row r="33" spans="1:7" ht="30.75" thickBot="1" x14ac:dyDescent="0.3">
      <c r="A33" s="15" t="s">
        <v>114</v>
      </c>
      <c r="B33" s="6" t="s">
        <v>206</v>
      </c>
      <c r="C33" s="28" t="s">
        <v>146</v>
      </c>
      <c r="D33" s="8">
        <v>1</v>
      </c>
      <c r="E33" s="8">
        <v>12900</v>
      </c>
      <c r="F33" s="8">
        <f>D33*E33</f>
        <v>12900</v>
      </c>
      <c r="G33" s="41" t="s">
        <v>233</v>
      </c>
    </row>
    <row r="34" spans="1:7" ht="32.25" thickBot="1" x14ac:dyDescent="0.3">
      <c r="A34" s="15" t="s">
        <v>171</v>
      </c>
      <c r="B34" s="6" t="s">
        <v>207</v>
      </c>
      <c r="C34" s="28" t="s">
        <v>146</v>
      </c>
      <c r="D34" s="8">
        <v>1</v>
      </c>
      <c r="E34" s="8">
        <v>7500</v>
      </c>
      <c r="F34" s="8">
        <f>D34*E34</f>
        <v>7500</v>
      </c>
      <c r="G34" s="41" t="s">
        <v>233</v>
      </c>
    </row>
    <row r="35" spans="1:7" ht="30.75" thickBot="1" x14ac:dyDescent="0.3">
      <c r="A35" s="15" t="s">
        <v>172</v>
      </c>
      <c r="B35" s="6" t="s">
        <v>208</v>
      </c>
      <c r="C35" s="28" t="s">
        <v>146</v>
      </c>
      <c r="D35" s="8">
        <v>1</v>
      </c>
      <c r="E35" s="8">
        <v>16200</v>
      </c>
      <c r="F35" s="8">
        <f>D35*E35</f>
        <v>16200</v>
      </c>
      <c r="G35" s="41" t="s">
        <v>233</v>
      </c>
    </row>
    <row r="36" spans="1:7" ht="30.75" thickBot="1" x14ac:dyDescent="0.3">
      <c r="A36" s="15" t="s">
        <v>173</v>
      </c>
      <c r="B36" s="6" t="s">
        <v>209</v>
      </c>
      <c r="C36" s="28" t="s">
        <v>146</v>
      </c>
      <c r="D36" s="8">
        <v>1</v>
      </c>
      <c r="E36" s="8">
        <v>18500</v>
      </c>
      <c r="F36" s="8">
        <f t="shared" ref="F36" si="1">D36*E36</f>
        <v>18500</v>
      </c>
      <c r="G36" s="41" t="s">
        <v>233</v>
      </c>
    </row>
    <row r="37" spans="1:7" ht="30.75" thickBot="1" x14ac:dyDescent="0.3">
      <c r="A37" s="15" t="s">
        <v>174</v>
      </c>
      <c r="B37" s="6" t="s">
        <v>210</v>
      </c>
      <c r="C37" s="28" t="s">
        <v>146</v>
      </c>
      <c r="D37" s="8">
        <v>1</v>
      </c>
      <c r="E37" s="8">
        <v>3500</v>
      </c>
      <c r="F37" s="8">
        <f>D37*E37</f>
        <v>3500</v>
      </c>
      <c r="G37" s="41" t="s">
        <v>233</v>
      </c>
    </row>
    <row r="38" spans="1:7" ht="30.75" thickBot="1" x14ac:dyDescent="0.3">
      <c r="A38" s="15" t="s">
        <v>175</v>
      </c>
      <c r="B38" s="6" t="s">
        <v>211</v>
      </c>
      <c r="C38" s="28" t="s">
        <v>146</v>
      </c>
      <c r="D38" s="8">
        <v>1</v>
      </c>
      <c r="E38" s="8">
        <v>15500</v>
      </c>
      <c r="F38" s="8">
        <f t="shared" ref="F38" si="2">D38*E38</f>
        <v>15500</v>
      </c>
      <c r="G38" s="41" t="s">
        <v>233</v>
      </c>
    </row>
    <row r="39" spans="1:7" ht="30.75" thickBot="1" x14ac:dyDescent="0.3">
      <c r="A39" s="15" t="s">
        <v>176</v>
      </c>
      <c r="B39" s="6" t="s">
        <v>212</v>
      </c>
      <c r="C39" s="28" t="s">
        <v>146</v>
      </c>
      <c r="D39" s="8">
        <v>1</v>
      </c>
      <c r="E39" s="8">
        <v>18500</v>
      </c>
      <c r="F39" s="8">
        <f>D39*E39</f>
        <v>18500</v>
      </c>
      <c r="G39" s="41" t="s">
        <v>233</v>
      </c>
    </row>
    <row r="40" spans="1:7" ht="30.75" thickBot="1" x14ac:dyDescent="0.3">
      <c r="A40" s="15" t="s">
        <v>177</v>
      </c>
      <c r="B40" s="6" t="s">
        <v>187</v>
      </c>
      <c r="C40" s="28" t="s">
        <v>146</v>
      </c>
      <c r="D40" s="8">
        <v>1</v>
      </c>
      <c r="E40" s="8">
        <v>82000</v>
      </c>
      <c r="F40" s="8">
        <f t="shared" ref="F40" si="3">D40*E40</f>
        <v>82000</v>
      </c>
      <c r="G40" s="41" t="s">
        <v>233</v>
      </c>
    </row>
    <row r="41" spans="1:7" ht="30.75" thickBot="1" x14ac:dyDescent="0.3">
      <c r="A41" s="15" t="s">
        <v>178</v>
      </c>
      <c r="B41" s="6" t="s">
        <v>213</v>
      </c>
      <c r="C41" s="28" t="s">
        <v>146</v>
      </c>
      <c r="D41" s="8">
        <v>1</v>
      </c>
      <c r="E41" s="8">
        <v>63000</v>
      </c>
      <c r="F41" s="8">
        <f>D41*E41</f>
        <v>63000</v>
      </c>
      <c r="G41" s="41" t="s">
        <v>233</v>
      </c>
    </row>
    <row r="42" spans="1:7" ht="30.75" thickBot="1" x14ac:dyDescent="0.3">
      <c r="A42" s="15" t="s">
        <v>179</v>
      </c>
      <c r="B42" s="6" t="s">
        <v>214</v>
      </c>
      <c r="C42" s="28" t="s">
        <v>146</v>
      </c>
      <c r="D42" s="8">
        <v>1</v>
      </c>
      <c r="E42" s="8">
        <v>6100</v>
      </c>
      <c r="F42" s="8">
        <f t="shared" ref="F42" si="4">D42*E42</f>
        <v>6100</v>
      </c>
      <c r="G42" s="41" t="s">
        <v>233</v>
      </c>
    </row>
    <row r="43" spans="1:7" ht="32.25" thickBot="1" x14ac:dyDescent="0.3">
      <c r="A43" s="15" t="s">
        <v>180</v>
      </c>
      <c r="B43" s="6" t="s">
        <v>215</v>
      </c>
      <c r="C43" s="28" t="s">
        <v>146</v>
      </c>
      <c r="D43" s="8">
        <v>1</v>
      </c>
      <c r="E43" s="8">
        <v>3800</v>
      </c>
      <c r="F43" s="8">
        <f>D43*E43</f>
        <v>3800</v>
      </c>
      <c r="G43" s="41" t="s">
        <v>233</v>
      </c>
    </row>
    <row r="44" spans="1:7" ht="30.75" thickBot="1" x14ac:dyDescent="0.3">
      <c r="A44" s="15" t="s">
        <v>181</v>
      </c>
      <c r="B44" s="6" t="s">
        <v>216</v>
      </c>
      <c r="C44" s="28" t="s">
        <v>146</v>
      </c>
      <c r="D44" s="8">
        <v>1</v>
      </c>
      <c r="E44" s="8">
        <v>29400</v>
      </c>
      <c r="F44" s="8">
        <f t="shared" ref="F44" si="5">D44*E44</f>
        <v>29400</v>
      </c>
      <c r="G44" s="41" t="s">
        <v>233</v>
      </c>
    </row>
    <row r="45" spans="1:7" ht="32.25" thickBot="1" x14ac:dyDescent="0.3">
      <c r="A45" s="15" t="s">
        <v>182</v>
      </c>
      <c r="B45" s="6" t="s">
        <v>217</v>
      </c>
      <c r="C45" s="28" t="s">
        <v>146</v>
      </c>
      <c r="D45" s="8">
        <v>1</v>
      </c>
      <c r="E45" s="8">
        <v>7700</v>
      </c>
      <c r="F45" s="8">
        <f>D45*E45</f>
        <v>7700</v>
      </c>
      <c r="G45" s="41" t="s">
        <v>233</v>
      </c>
    </row>
    <row r="46" spans="1:7" ht="30.75" thickBot="1" x14ac:dyDescent="0.3">
      <c r="A46" s="15" t="s">
        <v>183</v>
      </c>
      <c r="B46" s="6" t="s">
        <v>218</v>
      </c>
      <c r="C46" s="39" t="s">
        <v>146</v>
      </c>
      <c r="D46" s="8">
        <v>1</v>
      </c>
      <c r="E46" s="8">
        <v>7200</v>
      </c>
      <c r="F46" s="8">
        <f t="shared" si="0"/>
        <v>7200</v>
      </c>
      <c r="G46" s="41" t="s">
        <v>233</v>
      </c>
    </row>
    <row r="47" spans="1:7" ht="30.75" thickBot="1" x14ac:dyDescent="0.3">
      <c r="A47" s="15" t="s">
        <v>184</v>
      </c>
      <c r="B47" s="6" t="s">
        <v>219</v>
      </c>
      <c r="C47" s="28" t="s">
        <v>146</v>
      </c>
      <c r="D47" s="8">
        <v>1</v>
      </c>
      <c r="E47" s="8">
        <v>18500</v>
      </c>
      <c r="F47" s="8">
        <f>D47*E47</f>
        <v>18500</v>
      </c>
      <c r="G47" s="41" t="s">
        <v>233</v>
      </c>
    </row>
    <row r="48" spans="1:7" ht="32.25" thickBot="1" x14ac:dyDescent="0.3">
      <c r="A48" s="15" t="s">
        <v>185</v>
      </c>
      <c r="B48" s="6" t="s">
        <v>220</v>
      </c>
      <c r="C48" s="28" t="s">
        <v>146</v>
      </c>
      <c r="D48" s="8">
        <v>2</v>
      </c>
      <c r="E48" s="8">
        <v>3100</v>
      </c>
      <c r="F48" s="8">
        <f>D48*E48</f>
        <v>6200</v>
      </c>
      <c r="G48" s="41" t="s">
        <v>233</v>
      </c>
    </row>
    <row r="49" spans="1:7" ht="30.75" thickBot="1" x14ac:dyDescent="0.3">
      <c r="A49" s="15" t="s">
        <v>186</v>
      </c>
      <c r="B49" s="6" t="s">
        <v>221</v>
      </c>
      <c r="C49" s="39" t="s">
        <v>146</v>
      </c>
      <c r="D49" s="8">
        <v>1</v>
      </c>
      <c r="E49" s="8">
        <v>19300</v>
      </c>
      <c r="F49" s="8">
        <f t="shared" ref="F49" si="6">D49*E49</f>
        <v>19300</v>
      </c>
      <c r="G49" s="41" t="s">
        <v>233</v>
      </c>
    </row>
    <row r="50" spans="1:7" ht="16.5" thickBot="1" x14ac:dyDescent="0.3">
      <c r="A50" s="15" t="s">
        <v>222</v>
      </c>
      <c r="B50" s="6"/>
      <c r="C50" s="28" t="s">
        <v>146</v>
      </c>
      <c r="D50" s="8"/>
      <c r="E50" s="8"/>
      <c r="F50" s="8">
        <f>D50*E50</f>
        <v>0</v>
      </c>
      <c r="G50" s="40"/>
    </row>
    <row r="51" spans="1:7" ht="16.5" thickBot="1" x14ac:dyDescent="0.3">
      <c r="A51" s="15" t="s">
        <v>223</v>
      </c>
      <c r="B51" s="6"/>
      <c r="C51" s="39" t="s">
        <v>146</v>
      </c>
      <c r="D51" s="8"/>
      <c r="E51" s="8"/>
      <c r="F51" s="8">
        <f t="shared" ref="F51" si="7">D51*E51</f>
        <v>0</v>
      </c>
      <c r="G51" s="8"/>
    </row>
    <row r="52" spans="1:7" ht="44.25" customHeight="1" thickBot="1" x14ac:dyDescent="0.3">
      <c r="A52" s="15" t="s">
        <v>14</v>
      </c>
      <c r="B52" s="11" t="s">
        <v>15</v>
      </c>
      <c r="C52" s="10" t="s">
        <v>118</v>
      </c>
      <c r="D52" s="10">
        <f>D53+D54+D55</f>
        <v>0</v>
      </c>
      <c r="E52" s="10">
        <f>E53+E54+E55</f>
        <v>0</v>
      </c>
      <c r="F52" s="10">
        <f>F53+F54+F55</f>
        <v>0</v>
      </c>
      <c r="G52" s="10" t="s">
        <v>118</v>
      </c>
    </row>
    <row r="53" spans="1:7" ht="30.75" customHeight="1" thickBot="1" x14ac:dyDescent="0.3">
      <c r="A53" s="15" t="s">
        <v>16</v>
      </c>
      <c r="B53" s="11"/>
      <c r="C53" s="14" t="s">
        <v>146</v>
      </c>
      <c r="D53" s="14"/>
      <c r="E53" s="8"/>
      <c r="F53" s="8">
        <f>D53*E53</f>
        <v>0</v>
      </c>
      <c r="G53" s="8"/>
    </row>
    <row r="54" spans="1:7" ht="16.5" thickBot="1" x14ac:dyDescent="0.3">
      <c r="A54" s="15" t="s">
        <v>17</v>
      </c>
      <c r="B54" s="11"/>
      <c r="C54" s="10"/>
      <c r="D54" s="10"/>
      <c r="E54" s="10"/>
      <c r="F54" s="10"/>
      <c r="G54" s="10"/>
    </row>
    <row r="55" spans="1:7" ht="16.5" thickBot="1" x14ac:dyDescent="0.3">
      <c r="A55" s="15" t="s">
        <v>13</v>
      </c>
      <c r="B55" s="11"/>
      <c r="C55" s="10"/>
      <c r="D55" s="10"/>
      <c r="E55" s="10"/>
      <c r="F55" s="10"/>
      <c r="G55" s="10"/>
    </row>
    <row r="56" spans="1:7" ht="79.5" thickBot="1" x14ac:dyDescent="0.3">
      <c r="A56" s="15" t="s">
        <v>18</v>
      </c>
      <c r="B56" s="11" t="s">
        <v>19</v>
      </c>
      <c r="C56" s="10" t="s">
        <v>118</v>
      </c>
      <c r="D56" s="10">
        <f>D57</f>
        <v>0</v>
      </c>
      <c r="E56" s="10">
        <f t="shared" ref="E56:F56" si="8">E57</f>
        <v>0</v>
      </c>
      <c r="F56" s="10">
        <f t="shared" si="8"/>
        <v>0</v>
      </c>
      <c r="G56" s="10" t="s">
        <v>118</v>
      </c>
    </row>
    <row r="57" spans="1:7" ht="16.5" thickBot="1" x14ac:dyDescent="0.3">
      <c r="A57" s="15" t="s">
        <v>20</v>
      </c>
      <c r="B57" s="22"/>
      <c r="C57" s="14"/>
      <c r="D57" s="14"/>
      <c r="E57" s="14"/>
      <c r="F57" s="14">
        <f>D57*E57</f>
        <v>0</v>
      </c>
      <c r="G57" s="14" t="s">
        <v>137</v>
      </c>
    </row>
    <row r="58" spans="1:7" ht="16.5" thickBot="1" x14ac:dyDescent="0.3">
      <c r="A58" s="15" t="s">
        <v>21</v>
      </c>
      <c r="B58" s="11"/>
      <c r="C58" s="10"/>
      <c r="D58" s="10"/>
      <c r="E58" s="10"/>
      <c r="F58" s="10"/>
      <c r="G58" s="10"/>
    </row>
    <row r="59" spans="1:7" ht="16.5" thickBot="1" x14ac:dyDescent="0.3">
      <c r="A59" s="15" t="s">
        <v>13</v>
      </c>
      <c r="B59" s="11"/>
      <c r="C59" s="10"/>
      <c r="D59" s="10"/>
      <c r="E59" s="10"/>
      <c r="F59" s="10"/>
      <c r="G59" s="10"/>
    </row>
    <row r="60" spans="1:7" ht="376.5" customHeight="1" thickBot="1" x14ac:dyDescent="0.3">
      <c r="A60" s="15" t="s">
        <v>22</v>
      </c>
      <c r="B60" s="11" t="s">
        <v>23</v>
      </c>
      <c r="C60" s="10"/>
      <c r="D60" s="10"/>
      <c r="E60" s="10"/>
      <c r="F60" s="10"/>
      <c r="G60" s="10"/>
    </row>
    <row r="61" spans="1:7" ht="16.5" thickBot="1" x14ac:dyDescent="0.3">
      <c r="A61" s="15" t="s">
        <v>24</v>
      </c>
      <c r="B61" s="11"/>
      <c r="C61" s="10"/>
      <c r="D61" s="10"/>
      <c r="E61" s="10"/>
      <c r="F61" s="10"/>
      <c r="G61" s="10"/>
    </row>
    <row r="62" spans="1:7" ht="16.5" thickBot="1" x14ac:dyDescent="0.3">
      <c r="A62" s="15" t="s">
        <v>25</v>
      </c>
      <c r="B62" s="11"/>
      <c r="C62" s="10"/>
      <c r="D62" s="10"/>
      <c r="E62" s="10"/>
      <c r="F62" s="10"/>
      <c r="G62" s="10"/>
    </row>
    <row r="63" spans="1:7" ht="16.5" thickBot="1" x14ac:dyDescent="0.3">
      <c r="A63" s="15" t="s">
        <v>13</v>
      </c>
      <c r="B63" s="11"/>
      <c r="C63" s="10"/>
      <c r="D63" s="10"/>
      <c r="E63" s="10"/>
      <c r="F63" s="10"/>
      <c r="G63" s="10"/>
    </row>
    <row r="64" spans="1:7" ht="284.25" thickBot="1" x14ac:dyDescent="0.3">
      <c r="A64" s="15" t="s">
        <v>26</v>
      </c>
      <c r="B64" s="11" t="s">
        <v>27</v>
      </c>
      <c r="C64" s="10"/>
      <c r="D64" s="10"/>
      <c r="E64" s="10"/>
      <c r="F64" s="10"/>
      <c r="G64" s="10"/>
    </row>
    <row r="65" spans="1:7" ht="16.5" thickBot="1" x14ac:dyDescent="0.3">
      <c r="A65" s="15" t="s">
        <v>28</v>
      </c>
      <c r="B65" s="11"/>
      <c r="C65" s="10"/>
      <c r="D65" s="10"/>
      <c r="E65" s="10"/>
      <c r="F65" s="10"/>
      <c r="G65" s="10"/>
    </row>
    <row r="66" spans="1:7" ht="16.5" thickBot="1" x14ac:dyDescent="0.3">
      <c r="A66" s="15" t="s">
        <v>29</v>
      </c>
      <c r="B66" s="11"/>
      <c r="C66" s="10"/>
      <c r="D66" s="10"/>
      <c r="E66" s="10"/>
      <c r="F66" s="10"/>
      <c r="G66" s="10"/>
    </row>
    <row r="67" spans="1:7" ht="16.5" thickBot="1" x14ac:dyDescent="0.3">
      <c r="A67" s="15" t="s">
        <v>13</v>
      </c>
      <c r="B67" s="11"/>
      <c r="C67" s="10"/>
      <c r="D67" s="10"/>
      <c r="E67" s="10"/>
      <c r="F67" s="10"/>
      <c r="G67" s="10"/>
    </row>
    <row r="68" spans="1:7" ht="16.5" thickBot="1" x14ac:dyDescent="0.3">
      <c r="A68" s="15" t="s">
        <v>30</v>
      </c>
      <c r="B68" s="11" t="s">
        <v>31</v>
      </c>
      <c r="C68" s="10"/>
      <c r="D68" s="10">
        <f>SUM(D69)</f>
        <v>0</v>
      </c>
      <c r="E68" s="10">
        <f>SUM(E69)</f>
        <v>0</v>
      </c>
      <c r="F68" s="10"/>
      <c r="G68" s="10"/>
    </row>
    <row r="69" spans="1:7" ht="16.5" thickBot="1" x14ac:dyDescent="0.3">
      <c r="A69" s="15" t="s">
        <v>32</v>
      </c>
      <c r="B69" s="22"/>
      <c r="C69" s="10"/>
      <c r="D69" s="14"/>
      <c r="E69" s="14"/>
      <c r="F69" s="10"/>
      <c r="G69" s="10"/>
    </row>
    <row r="70" spans="1:7" ht="16.5" thickBot="1" x14ac:dyDescent="0.3">
      <c r="A70" s="15" t="s">
        <v>33</v>
      </c>
      <c r="B70" s="11"/>
      <c r="C70" s="10"/>
      <c r="D70" s="10"/>
      <c r="E70" s="10"/>
      <c r="F70" s="10"/>
      <c r="G70" s="10"/>
    </row>
    <row r="71" spans="1:7" ht="16.5" thickBot="1" x14ac:dyDescent="0.3">
      <c r="A71" s="15" t="s">
        <v>13</v>
      </c>
      <c r="B71" s="11"/>
      <c r="C71" s="10"/>
      <c r="D71" s="10"/>
      <c r="E71" s="10"/>
      <c r="F71" s="10"/>
      <c r="G71" s="10"/>
    </row>
    <row r="72" spans="1:7" ht="16.5" thickBot="1" x14ac:dyDescent="0.3">
      <c r="A72" s="15" t="s">
        <v>62</v>
      </c>
      <c r="B72" s="9" t="s">
        <v>34</v>
      </c>
      <c r="C72" s="7"/>
      <c r="D72" s="10"/>
      <c r="E72" s="10"/>
      <c r="F72" s="10">
        <f t="shared" ref="F72" si="9">F68+F30+F52+F56+F60</f>
        <v>350000</v>
      </c>
      <c r="G72" s="10"/>
    </row>
    <row r="73" spans="1:7" ht="6.75" customHeight="1" x14ac:dyDescent="0.25">
      <c r="A73" s="1"/>
    </row>
    <row r="74" spans="1:7" ht="18.75" x14ac:dyDescent="0.25">
      <c r="A74" s="43" t="s">
        <v>115</v>
      </c>
      <c r="B74" s="43"/>
      <c r="C74" s="43"/>
      <c r="D74" s="43"/>
      <c r="E74" s="43"/>
      <c r="F74" s="43"/>
      <c r="G74" s="43"/>
    </row>
    <row r="75" spans="1:7" ht="14.25" customHeight="1" thickBot="1" x14ac:dyDescent="0.3">
      <c r="A75" s="42" t="s">
        <v>35</v>
      </c>
      <c r="B75" s="42"/>
      <c r="C75" s="42"/>
      <c r="D75" s="42"/>
      <c r="E75" s="42"/>
      <c r="F75" s="42"/>
      <c r="G75" s="42"/>
    </row>
    <row r="76" spans="1:7" ht="16.5" thickBot="1" x14ac:dyDescent="0.3">
      <c r="A76" s="45" t="s">
        <v>113</v>
      </c>
      <c r="B76" s="60" t="s">
        <v>3</v>
      </c>
      <c r="C76" s="45" t="s">
        <v>36</v>
      </c>
      <c r="D76" s="45" t="s">
        <v>37</v>
      </c>
      <c r="E76" s="57" t="s">
        <v>38</v>
      </c>
      <c r="F76" s="58"/>
      <c r="G76" s="59"/>
    </row>
    <row r="77" spans="1:7" ht="15.75" x14ac:dyDescent="0.25">
      <c r="A77" s="50"/>
      <c r="B77" s="61"/>
      <c r="C77" s="50"/>
      <c r="D77" s="50"/>
      <c r="E77" s="13" t="s">
        <v>39</v>
      </c>
      <c r="F77" s="13" t="s">
        <v>41</v>
      </c>
      <c r="G77" s="13" t="s">
        <v>43</v>
      </c>
    </row>
    <row r="78" spans="1:7" ht="16.5" thickBot="1" x14ac:dyDescent="0.3">
      <c r="A78" s="46"/>
      <c r="B78" s="62"/>
      <c r="C78" s="46"/>
      <c r="D78" s="46"/>
      <c r="E78" s="14" t="s">
        <v>40</v>
      </c>
      <c r="F78" s="14" t="s">
        <v>42</v>
      </c>
      <c r="G78" s="14" t="s">
        <v>44</v>
      </c>
    </row>
    <row r="79" spans="1:7" ht="33.75" customHeight="1" thickBot="1" x14ac:dyDescent="0.3">
      <c r="A79" s="15" t="s">
        <v>9</v>
      </c>
      <c r="B79" s="6" t="s">
        <v>204</v>
      </c>
      <c r="C79" s="14" t="s">
        <v>197</v>
      </c>
      <c r="D79" s="14">
        <v>1</v>
      </c>
      <c r="E79" s="14">
        <v>7000</v>
      </c>
      <c r="F79" s="14">
        <v>9900</v>
      </c>
      <c r="G79" s="14">
        <v>12000</v>
      </c>
    </row>
    <row r="80" spans="1:7" ht="33" customHeight="1" thickBot="1" x14ac:dyDescent="0.3">
      <c r="A80" s="15" t="s">
        <v>14</v>
      </c>
      <c r="B80" s="6" t="s">
        <v>205</v>
      </c>
      <c r="C80" s="14" t="s">
        <v>197</v>
      </c>
      <c r="D80" s="14">
        <v>1</v>
      </c>
      <c r="E80" s="14">
        <v>3000</v>
      </c>
      <c r="F80" s="14">
        <v>4300</v>
      </c>
      <c r="G80" s="14">
        <v>5500</v>
      </c>
    </row>
    <row r="81" spans="1:7" ht="45" customHeight="1" thickBot="1" x14ac:dyDescent="0.3">
      <c r="A81" s="15" t="s">
        <v>18</v>
      </c>
      <c r="B81" s="6" t="s">
        <v>206</v>
      </c>
      <c r="C81" s="14" t="s">
        <v>197</v>
      </c>
      <c r="D81" s="14">
        <v>1</v>
      </c>
      <c r="E81" s="14">
        <v>10000</v>
      </c>
      <c r="F81" s="14">
        <v>12900</v>
      </c>
      <c r="G81" s="14">
        <v>15000</v>
      </c>
    </row>
    <row r="82" spans="1:7" ht="29.25" customHeight="1" thickBot="1" x14ac:dyDescent="0.3">
      <c r="A82" s="15" t="s">
        <v>22</v>
      </c>
      <c r="B82" s="6" t="s">
        <v>207</v>
      </c>
      <c r="C82" s="14" t="s">
        <v>197</v>
      </c>
      <c r="D82" s="14">
        <v>1</v>
      </c>
      <c r="E82" s="14">
        <v>5000</v>
      </c>
      <c r="F82" s="14">
        <v>7500</v>
      </c>
      <c r="G82" s="14">
        <v>10000</v>
      </c>
    </row>
    <row r="83" spans="1:7" ht="33" customHeight="1" thickBot="1" x14ac:dyDescent="0.3">
      <c r="A83" s="15" t="s">
        <v>26</v>
      </c>
      <c r="B83" s="6" t="s">
        <v>208</v>
      </c>
      <c r="C83" s="14" t="s">
        <v>197</v>
      </c>
      <c r="D83" s="14">
        <v>1</v>
      </c>
      <c r="E83" s="14">
        <v>13000</v>
      </c>
      <c r="F83" s="14">
        <v>16200</v>
      </c>
      <c r="G83" s="14">
        <v>20000</v>
      </c>
    </row>
    <row r="84" spans="1:7" ht="45" customHeight="1" thickBot="1" x14ac:dyDescent="0.3">
      <c r="A84" s="15" t="s">
        <v>30</v>
      </c>
      <c r="B84" s="6" t="s">
        <v>209</v>
      </c>
      <c r="C84" s="14" t="s">
        <v>197</v>
      </c>
      <c r="D84" s="14">
        <v>1</v>
      </c>
      <c r="E84" s="14">
        <v>15000</v>
      </c>
      <c r="F84" s="14">
        <v>18500</v>
      </c>
      <c r="G84" s="14">
        <v>21000</v>
      </c>
    </row>
    <row r="85" spans="1:7" ht="29.25" customHeight="1" thickBot="1" x14ac:dyDescent="0.3">
      <c r="A85" s="15" t="s">
        <v>62</v>
      </c>
      <c r="B85" s="6" t="s">
        <v>210</v>
      </c>
      <c r="C85" s="14" t="s">
        <v>197</v>
      </c>
      <c r="D85" s="14">
        <v>1</v>
      </c>
      <c r="E85" s="14">
        <v>2000</v>
      </c>
      <c r="F85" s="14">
        <v>3500</v>
      </c>
      <c r="G85" s="14">
        <v>5000</v>
      </c>
    </row>
    <row r="86" spans="1:7" ht="33" customHeight="1" thickBot="1" x14ac:dyDescent="0.3">
      <c r="A86" s="15" t="s">
        <v>64</v>
      </c>
      <c r="B86" s="6" t="s">
        <v>211</v>
      </c>
      <c r="C86" s="14" t="s">
        <v>197</v>
      </c>
      <c r="D86" s="14">
        <v>1</v>
      </c>
      <c r="E86" s="14">
        <v>12000</v>
      </c>
      <c r="F86" s="14">
        <v>15500</v>
      </c>
      <c r="G86" s="14">
        <v>18000</v>
      </c>
    </row>
    <row r="87" spans="1:7" ht="45" customHeight="1" thickBot="1" x14ac:dyDescent="0.3">
      <c r="A87" s="15" t="s">
        <v>121</v>
      </c>
      <c r="B87" s="6" t="s">
        <v>212</v>
      </c>
      <c r="C87" s="14" t="s">
        <v>197</v>
      </c>
      <c r="D87" s="14">
        <v>1</v>
      </c>
      <c r="E87" s="14">
        <v>15000</v>
      </c>
      <c r="F87" s="14">
        <v>18500</v>
      </c>
      <c r="G87" s="14">
        <v>20000</v>
      </c>
    </row>
    <row r="88" spans="1:7" ht="29.25" customHeight="1" thickBot="1" x14ac:dyDescent="0.3">
      <c r="A88" s="15" t="s">
        <v>122</v>
      </c>
      <c r="B88" s="6" t="s">
        <v>187</v>
      </c>
      <c r="C88" s="14" t="s">
        <v>197</v>
      </c>
      <c r="D88" s="14">
        <v>1</v>
      </c>
      <c r="E88" s="14">
        <v>75000</v>
      </c>
      <c r="F88" s="14">
        <v>82000</v>
      </c>
      <c r="G88" s="14">
        <v>90000</v>
      </c>
    </row>
    <row r="89" spans="1:7" ht="33" customHeight="1" thickBot="1" x14ac:dyDescent="0.3">
      <c r="A89" s="15" t="s">
        <v>123</v>
      </c>
      <c r="B89" s="6" t="s">
        <v>213</v>
      </c>
      <c r="C89" s="14" t="s">
        <v>197</v>
      </c>
      <c r="D89" s="14">
        <v>1</v>
      </c>
      <c r="E89" s="14">
        <v>55000</v>
      </c>
      <c r="F89" s="14">
        <v>63000</v>
      </c>
      <c r="G89" s="14">
        <v>70000</v>
      </c>
    </row>
    <row r="90" spans="1:7" ht="45" customHeight="1" thickBot="1" x14ac:dyDescent="0.3">
      <c r="A90" s="15" t="s">
        <v>188</v>
      </c>
      <c r="B90" s="6" t="s">
        <v>214</v>
      </c>
      <c r="C90" s="14" t="s">
        <v>197</v>
      </c>
      <c r="D90" s="14">
        <v>1</v>
      </c>
      <c r="E90" s="14">
        <v>4000</v>
      </c>
      <c r="F90" s="14">
        <v>6100</v>
      </c>
      <c r="G90" s="14">
        <v>8000</v>
      </c>
    </row>
    <row r="91" spans="1:7" ht="32.25" thickBot="1" x14ac:dyDescent="0.3">
      <c r="A91" s="15" t="s">
        <v>189</v>
      </c>
      <c r="B91" s="6" t="s">
        <v>215</v>
      </c>
      <c r="C91" s="14" t="s">
        <v>197</v>
      </c>
      <c r="D91" s="14">
        <v>1</v>
      </c>
      <c r="E91" s="14">
        <v>2500</v>
      </c>
      <c r="F91" s="14">
        <v>3800</v>
      </c>
      <c r="G91" s="14">
        <v>5000</v>
      </c>
    </row>
    <row r="92" spans="1:7" ht="32.25" thickBot="1" x14ac:dyDescent="0.3">
      <c r="A92" s="15" t="s">
        <v>190</v>
      </c>
      <c r="B92" s="6" t="s">
        <v>216</v>
      </c>
      <c r="C92" s="14" t="s">
        <v>197</v>
      </c>
      <c r="D92" s="14">
        <v>1</v>
      </c>
      <c r="E92" s="14">
        <v>25000</v>
      </c>
      <c r="F92" s="14">
        <v>29400</v>
      </c>
      <c r="G92" s="14">
        <v>35000</v>
      </c>
    </row>
    <row r="93" spans="1:7" ht="32.25" thickBot="1" x14ac:dyDescent="0.3">
      <c r="A93" s="15" t="s">
        <v>191</v>
      </c>
      <c r="B93" s="6" t="s">
        <v>217</v>
      </c>
      <c r="C93" s="14" t="s">
        <v>197</v>
      </c>
      <c r="D93" s="14">
        <v>1</v>
      </c>
      <c r="E93" s="14">
        <v>5000</v>
      </c>
      <c r="F93" s="14">
        <v>7700</v>
      </c>
      <c r="G93" s="14">
        <v>9000</v>
      </c>
    </row>
    <row r="94" spans="1:7" ht="32.25" thickBot="1" x14ac:dyDescent="0.3">
      <c r="A94" s="15" t="s">
        <v>192</v>
      </c>
      <c r="B94" s="6" t="s">
        <v>218</v>
      </c>
      <c r="C94" s="14" t="s">
        <v>197</v>
      </c>
      <c r="D94" s="14">
        <v>1</v>
      </c>
      <c r="E94" s="14">
        <v>5000</v>
      </c>
      <c r="F94" s="14">
        <v>7200</v>
      </c>
      <c r="G94" s="14">
        <v>9000</v>
      </c>
    </row>
    <row r="95" spans="1:7" ht="32.25" thickBot="1" x14ac:dyDescent="0.3">
      <c r="A95" s="15" t="s">
        <v>193</v>
      </c>
      <c r="B95" s="6" t="s">
        <v>219</v>
      </c>
      <c r="C95" s="14" t="s">
        <v>197</v>
      </c>
      <c r="D95" s="14">
        <v>1</v>
      </c>
      <c r="E95" s="14">
        <v>15000</v>
      </c>
      <c r="F95" s="14">
        <v>18500</v>
      </c>
      <c r="G95" s="14">
        <v>21000</v>
      </c>
    </row>
    <row r="96" spans="1:7" ht="32.25" thickBot="1" x14ac:dyDescent="0.3">
      <c r="A96" s="15" t="s">
        <v>194</v>
      </c>
      <c r="B96" s="6" t="s">
        <v>220</v>
      </c>
      <c r="C96" s="14" t="s">
        <v>197</v>
      </c>
      <c r="D96" s="14">
        <v>2</v>
      </c>
      <c r="E96" s="14">
        <v>4000</v>
      </c>
      <c r="F96" s="14">
        <v>6200</v>
      </c>
      <c r="G96" s="14">
        <v>8000</v>
      </c>
    </row>
    <row r="97" spans="1:8" ht="32.25" thickBot="1" x14ac:dyDescent="0.3">
      <c r="A97" s="15" t="s">
        <v>195</v>
      </c>
      <c r="B97" s="6" t="s">
        <v>221</v>
      </c>
      <c r="C97" s="14" t="s">
        <v>197</v>
      </c>
      <c r="D97" s="14">
        <v>1</v>
      </c>
      <c r="E97" s="14">
        <v>15000</v>
      </c>
      <c r="F97" s="14">
        <v>19300</v>
      </c>
      <c r="G97" s="14">
        <v>25000</v>
      </c>
    </row>
    <row r="98" spans="1:8" ht="16.5" thickBot="1" x14ac:dyDescent="0.3">
      <c r="A98" s="15" t="s">
        <v>196</v>
      </c>
      <c r="B98" s="6"/>
      <c r="C98" s="14"/>
      <c r="D98" s="14"/>
      <c r="E98" s="14"/>
      <c r="F98" s="14"/>
      <c r="G98" s="14"/>
    </row>
    <row r="99" spans="1:8" ht="16.5" thickBot="1" x14ac:dyDescent="0.3">
      <c r="A99" s="15"/>
      <c r="B99" s="9" t="s">
        <v>34</v>
      </c>
      <c r="C99" s="14"/>
      <c r="D99" s="14">
        <f>SUM(D79:D91)</f>
        <v>13</v>
      </c>
      <c r="E99" s="14">
        <f>SUM(E79:E97)</f>
        <v>287500</v>
      </c>
      <c r="F99" s="14">
        <f>SUM(F79:F98)</f>
        <v>350000</v>
      </c>
      <c r="G99" s="14">
        <f>SUM(G79:G97)</f>
        <v>406500</v>
      </c>
    </row>
    <row r="100" spans="1:8" ht="9.75" customHeight="1" x14ac:dyDescent="0.25">
      <c r="A100" s="25"/>
      <c r="B100" s="26"/>
      <c r="C100" s="25"/>
      <c r="D100" s="25"/>
      <c r="E100" s="25"/>
      <c r="F100" s="25"/>
      <c r="G100" s="25"/>
    </row>
    <row r="101" spans="1:8" ht="18.75" x14ac:dyDescent="0.3">
      <c r="A101" s="43" t="s">
        <v>151</v>
      </c>
      <c r="B101" s="43"/>
      <c r="C101" s="43"/>
      <c r="D101" s="43"/>
      <c r="E101" s="43"/>
      <c r="F101" s="43"/>
      <c r="G101" s="43"/>
      <c r="H101" s="32"/>
    </row>
    <row r="102" spans="1:8" ht="35.25" customHeight="1" x14ac:dyDescent="0.25">
      <c r="A102" s="44" t="s">
        <v>243</v>
      </c>
      <c r="B102" s="44"/>
      <c r="C102" s="44"/>
      <c r="D102" s="44"/>
      <c r="E102" s="44"/>
      <c r="F102" s="44"/>
      <c r="G102" s="44"/>
      <c r="H102" s="44"/>
    </row>
    <row r="103" spans="1:8" ht="18.75" x14ac:dyDescent="0.25">
      <c r="A103" s="53" t="s">
        <v>244</v>
      </c>
      <c r="B103" s="53"/>
      <c r="C103" s="53"/>
      <c r="D103" s="53"/>
      <c r="E103" s="53"/>
      <c r="F103" s="53"/>
      <c r="G103" s="53"/>
      <c r="H103" s="53"/>
    </row>
    <row r="104" spans="1:8" ht="19.5" customHeight="1" x14ac:dyDescent="0.25">
      <c r="A104" s="44" t="s">
        <v>202</v>
      </c>
      <c r="B104" s="44"/>
      <c r="C104" s="44"/>
      <c r="D104" s="44"/>
      <c r="E104" s="44"/>
      <c r="F104" s="44"/>
      <c r="G104" s="44"/>
      <c r="H104" s="44"/>
    </row>
    <row r="105" spans="1:8" ht="18.75" x14ac:dyDescent="0.25">
      <c r="A105" s="44" t="s">
        <v>153</v>
      </c>
      <c r="B105" s="44"/>
      <c r="C105" s="44"/>
      <c r="D105" s="44"/>
      <c r="E105" s="44"/>
      <c r="F105" s="44"/>
      <c r="G105" s="44"/>
      <c r="H105" s="44"/>
    </row>
    <row r="106" spans="1:8" ht="35.25" customHeight="1" x14ac:dyDescent="0.25">
      <c r="A106" s="44" t="s">
        <v>198</v>
      </c>
      <c r="B106" s="44"/>
      <c r="C106" s="44"/>
      <c r="D106" s="44"/>
      <c r="E106" s="44"/>
      <c r="F106" s="44"/>
      <c r="G106" s="44"/>
      <c r="H106" s="44"/>
    </row>
    <row r="107" spans="1:8" ht="35.25" customHeight="1" x14ac:dyDescent="0.25">
      <c r="A107" s="44" t="s">
        <v>157</v>
      </c>
      <c r="B107" s="44"/>
      <c r="C107" s="44"/>
      <c r="D107" s="44"/>
      <c r="E107" s="44"/>
      <c r="F107" s="44"/>
      <c r="G107" s="44"/>
      <c r="H107" s="44"/>
    </row>
    <row r="108" spans="1:8" s="24" customFormat="1" ht="18.75" x14ac:dyDescent="0.25">
      <c r="A108" s="44" t="s">
        <v>152</v>
      </c>
      <c r="B108" s="44"/>
      <c r="C108" s="44"/>
      <c r="D108" s="44"/>
      <c r="E108" s="44"/>
      <c r="F108" s="44"/>
      <c r="G108" s="44"/>
      <c r="H108" s="44"/>
    </row>
    <row r="109" spans="1:8" ht="16.5" customHeight="1" thickBot="1" x14ac:dyDescent="0.3">
      <c r="A109" s="42" t="s">
        <v>45</v>
      </c>
      <c r="B109" s="42"/>
      <c r="C109" s="42"/>
      <c r="D109" s="42"/>
      <c r="E109" s="42"/>
      <c r="F109" s="42"/>
      <c r="G109" s="42"/>
      <c r="H109" s="42"/>
    </row>
    <row r="110" spans="1:8" ht="45" customHeight="1" x14ac:dyDescent="0.25">
      <c r="A110" s="12" t="s">
        <v>1</v>
      </c>
      <c r="B110" s="45" t="s">
        <v>46</v>
      </c>
      <c r="C110" s="45" t="s">
        <v>47</v>
      </c>
      <c r="D110" s="45" t="s">
        <v>48</v>
      </c>
      <c r="E110" s="45" t="s">
        <v>49</v>
      </c>
      <c r="F110" s="45" t="s">
        <v>50</v>
      </c>
      <c r="G110" s="45" t="s">
        <v>51</v>
      </c>
      <c r="H110" s="45" t="s">
        <v>52</v>
      </c>
    </row>
    <row r="111" spans="1:8" ht="16.5" thickBot="1" x14ac:dyDescent="0.3">
      <c r="A111" s="15" t="s">
        <v>2</v>
      </c>
      <c r="B111" s="46"/>
      <c r="C111" s="46"/>
      <c r="D111" s="46"/>
      <c r="E111" s="46"/>
      <c r="F111" s="46"/>
      <c r="G111" s="46"/>
      <c r="H111" s="46"/>
    </row>
    <row r="112" spans="1:8" ht="16.5" thickBot="1" x14ac:dyDescent="0.3">
      <c r="A112" s="5" t="s">
        <v>9</v>
      </c>
      <c r="B112" s="9" t="s">
        <v>224</v>
      </c>
      <c r="C112" s="14" t="s">
        <v>199</v>
      </c>
      <c r="D112" s="14">
        <v>70</v>
      </c>
      <c r="E112" s="14">
        <v>200</v>
      </c>
      <c r="F112" s="14">
        <f>D112*E112</f>
        <v>14000</v>
      </c>
      <c r="G112" s="14">
        <v>0</v>
      </c>
      <c r="H112" s="14">
        <v>0</v>
      </c>
    </row>
    <row r="113" spans="1:8" ht="33.75" customHeight="1" thickBot="1" x14ac:dyDescent="0.3">
      <c r="A113" s="5" t="s">
        <v>14</v>
      </c>
      <c r="B113" s="9" t="s">
        <v>225</v>
      </c>
      <c r="C113" s="14" t="s">
        <v>199</v>
      </c>
      <c r="D113" s="14">
        <v>70</v>
      </c>
      <c r="E113" s="14">
        <v>200</v>
      </c>
      <c r="F113" s="14">
        <f t="shared" ref="F113:F118" si="10">D113*E113</f>
        <v>14000</v>
      </c>
      <c r="G113" s="14">
        <v>0</v>
      </c>
      <c r="H113" s="14">
        <v>0</v>
      </c>
    </row>
    <row r="114" spans="1:8" ht="33" customHeight="1" thickBot="1" x14ac:dyDescent="0.3">
      <c r="A114" s="5" t="s">
        <v>18</v>
      </c>
      <c r="B114" s="9" t="s">
        <v>226</v>
      </c>
      <c r="C114" s="14" t="s">
        <v>230</v>
      </c>
      <c r="D114" s="14">
        <v>20</v>
      </c>
      <c r="E114" s="14">
        <v>1500</v>
      </c>
      <c r="F114" s="14">
        <f t="shared" ref="F114:F116" si="11">D114*E114</f>
        <v>30000</v>
      </c>
      <c r="G114" s="14">
        <v>0</v>
      </c>
      <c r="H114" s="14">
        <v>0</v>
      </c>
    </row>
    <row r="115" spans="1:8" ht="18.75" customHeight="1" thickBot="1" x14ac:dyDescent="0.3">
      <c r="A115" s="23" t="s">
        <v>22</v>
      </c>
      <c r="B115" s="9" t="s">
        <v>232</v>
      </c>
      <c r="C115" s="14" t="s">
        <v>230</v>
      </c>
      <c r="D115" s="14">
        <v>10</v>
      </c>
      <c r="E115" s="14">
        <v>750</v>
      </c>
      <c r="F115" s="14">
        <f t="shared" si="11"/>
        <v>7500</v>
      </c>
      <c r="G115" s="14">
        <v>0</v>
      </c>
      <c r="H115" s="14">
        <v>0</v>
      </c>
    </row>
    <row r="116" spans="1:8" ht="51" customHeight="1" thickBot="1" x14ac:dyDescent="0.3">
      <c r="A116" s="23" t="s">
        <v>26</v>
      </c>
      <c r="B116" s="9" t="s">
        <v>227</v>
      </c>
      <c r="C116" s="14" t="s">
        <v>199</v>
      </c>
      <c r="D116" s="14">
        <v>20</v>
      </c>
      <c r="E116" s="14">
        <v>80</v>
      </c>
      <c r="F116" s="14">
        <f t="shared" si="11"/>
        <v>1600</v>
      </c>
      <c r="G116" s="14">
        <v>0</v>
      </c>
      <c r="H116" s="14">
        <v>0</v>
      </c>
    </row>
    <row r="117" spans="1:8" ht="33.75" customHeight="1" thickBot="1" x14ac:dyDescent="0.3">
      <c r="A117" s="5" t="s">
        <v>30</v>
      </c>
      <c r="B117" s="9" t="s">
        <v>228</v>
      </c>
      <c r="C117" s="14" t="s">
        <v>230</v>
      </c>
      <c r="D117" s="14">
        <v>5</v>
      </c>
      <c r="E117" s="14">
        <v>1500</v>
      </c>
      <c r="F117" s="14">
        <f t="shared" si="10"/>
        <v>7500</v>
      </c>
      <c r="G117" s="14">
        <v>0</v>
      </c>
      <c r="H117" s="14">
        <v>0</v>
      </c>
    </row>
    <row r="118" spans="1:8" ht="18.75" customHeight="1" thickBot="1" x14ac:dyDescent="0.3">
      <c r="A118" s="23" t="s">
        <v>62</v>
      </c>
      <c r="B118" s="9" t="s">
        <v>229</v>
      </c>
      <c r="C118" s="14" t="s">
        <v>231</v>
      </c>
      <c r="D118" s="14">
        <v>5</v>
      </c>
      <c r="E118" s="14">
        <v>1000</v>
      </c>
      <c r="F118" s="14">
        <f t="shared" si="10"/>
        <v>5000</v>
      </c>
      <c r="G118" s="14">
        <v>0</v>
      </c>
      <c r="H118" s="14">
        <v>0</v>
      </c>
    </row>
    <row r="119" spans="1:8" ht="16.5" thickBot="1" x14ac:dyDescent="0.3">
      <c r="A119" s="23"/>
      <c r="B119" s="9" t="s">
        <v>53</v>
      </c>
      <c r="C119" s="10" t="s">
        <v>118</v>
      </c>
      <c r="D119" s="10">
        <f>SUM(D112:D118)</f>
        <v>200</v>
      </c>
      <c r="E119" s="10">
        <f>SUM(E112:E118)</f>
        <v>5230</v>
      </c>
      <c r="F119" s="10">
        <f>SUM(F112:F118)</f>
        <v>79600</v>
      </c>
      <c r="G119" s="10">
        <f>SUM(G112:G118)</f>
        <v>0</v>
      </c>
      <c r="H119" s="10">
        <f>SUM(H112:H118)</f>
        <v>0</v>
      </c>
    </row>
    <row r="120" spans="1:8" ht="69" customHeight="1" x14ac:dyDescent="0.25">
      <c r="A120" s="17"/>
    </row>
    <row r="121" spans="1:8" ht="18.75" x14ac:dyDescent="0.25">
      <c r="A121" s="43" t="s">
        <v>117</v>
      </c>
      <c r="B121" s="43"/>
      <c r="C121" s="43"/>
    </row>
    <row r="122" spans="1:8" ht="19.5" thickBot="1" x14ac:dyDescent="0.3">
      <c r="A122" s="42" t="s">
        <v>54</v>
      </c>
      <c r="B122" s="42"/>
      <c r="C122" s="42"/>
    </row>
    <row r="123" spans="1:8" ht="15.75" x14ac:dyDescent="0.25">
      <c r="A123" s="12" t="s">
        <v>1</v>
      </c>
      <c r="B123" s="45" t="s">
        <v>3</v>
      </c>
      <c r="C123" s="45" t="s">
        <v>55</v>
      </c>
    </row>
    <row r="124" spans="1:8" ht="16.5" thickBot="1" x14ac:dyDescent="0.3">
      <c r="A124" s="15" t="s">
        <v>2</v>
      </c>
      <c r="B124" s="46"/>
      <c r="C124" s="46"/>
    </row>
    <row r="125" spans="1:8" ht="16.5" thickBot="1" x14ac:dyDescent="0.3">
      <c r="A125" s="3" t="s">
        <v>9</v>
      </c>
      <c r="B125" s="11" t="s">
        <v>56</v>
      </c>
      <c r="C125" s="4">
        <v>0</v>
      </c>
    </row>
    <row r="126" spans="1:8" ht="32.25" thickBot="1" x14ac:dyDescent="0.3">
      <c r="A126" s="3" t="s">
        <v>14</v>
      </c>
      <c r="B126" s="11" t="s">
        <v>57</v>
      </c>
      <c r="C126" s="4">
        <v>0</v>
      </c>
    </row>
    <row r="127" spans="1:8" ht="32.25" thickBot="1" x14ac:dyDescent="0.3">
      <c r="A127" s="3" t="s">
        <v>18</v>
      </c>
      <c r="B127" s="11" t="s">
        <v>58</v>
      </c>
      <c r="C127" s="4">
        <v>0</v>
      </c>
    </row>
    <row r="128" spans="1:8" ht="32.25" thickBot="1" x14ac:dyDescent="0.3">
      <c r="A128" s="3" t="s">
        <v>22</v>
      </c>
      <c r="B128" s="11" t="s">
        <v>59</v>
      </c>
      <c r="C128" s="4">
        <v>0</v>
      </c>
    </row>
    <row r="129" spans="1:15" ht="16.5" thickBot="1" x14ac:dyDescent="0.3">
      <c r="A129" s="3" t="s">
        <v>26</v>
      </c>
      <c r="B129" s="11" t="s">
        <v>60</v>
      </c>
      <c r="C129" s="4">
        <v>0</v>
      </c>
    </row>
    <row r="130" spans="1:15" ht="36" customHeight="1" thickBot="1" x14ac:dyDescent="0.3">
      <c r="A130" s="3" t="s">
        <v>30</v>
      </c>
      <c r="B130" s="11" t="s">
        <v>61</v>
      </c>
      <c r="C130" s="4">
        <v>0</v>
      </c>
    </row>
    <row r="131" spans="1:15" ht="79.5" thickBot="1" x14ac:dyDescent="0.3">
      <c r="A131" s="3" t="s">
        <v>62</v>
      </c>
      <c r="B131" s="11" t="s">
        <v>63</v>
      </c>
      <c r="C131" s="4">
        <v>0</v>
      </c>
    </row>
    <row r="132" spans="1:15" ht="16.5" thickBot="1" x14ac:dyDescent="0.3">
      <c r="A132" s="3" t="s">
        <v>64</v>
      </c>
      <c r="B132" s="11" t="s">
        <v>65</v>
      </c>
      <c r="C132" s="4">
        <v>0</v>
      </c>
    </row>
    <row r="133" spans="1:15" ht="32.25" thickBot="1" x14ac:dyDescent="0.3">
      <c r="A133" s="3" t="s">
        <v>121</v>
      </c>
      <c r="B133" s="11" t="s">
        <v>120</v>
      </c>
      <c r="C133" s="4">
        <v>10000</v>
      </c>
    </row>
    <row r="134" spans="1:15" ht="16.5" thickBot="1" x14ac:dyDescent="0.3">
      <c r="A134" s="3" t="s">
        <v>122</v>
      </c>
      <c r="B134" s="11" t="s">
        <v>119</v>
      </c>
      <c r="C134" s="4">
        <v>0</v>
      </c>
    </row>
    <row r="135" spans="1:15" ht="16.5" thickBot="1" x14ac:dyDescent="0.3">
      <c r="A135" s="3" t="s">
        <v>123</v>
      </c>
      <c r="B135" s="11" t="s">
        <v>34</v>
      </c>
      <c r="C135" s="4">
        <f>SUM(C125:C134)</f>
        <v>10000</v>
      </c>
    </row>
    <row r="136" spans="1:15" ht="14.25" customHeight="1" x14ac:dyDescent="0.25">
      <c r="A136" s="1"/>
    </row>
    <row r="137" spans="1:15" ht="24.75" customHeight="1" x14ac:dyDescent="0.25">
      <c r="A137" s="43" t="s">
        <v>116</v>
      </c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</row>
    <row r="138" spans="1:15" ht="18.75" x14ac:dyDescent="0.25">
      <c r="A138" s="43" t="s">
        <v>66</v>
      </c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</row>
    <row r="139" spans="1:15" ht="19.5" thickBot="1" x14ac:dyDescent="0.3">
      <c r="A139" s="16" t="s">
        <v>67</v>
      </c>
    </row>
    <row r="140" spans="1:15" ht="49.5" customHeight="1" x14ac:dyDescent="0.25">
      <c r="A140" s="12" t="s">
        <v>113</v>
      </c>
      <c r="B140" s="12" t="s">
        <v>68</v>
      </c>
      <c r="C140" s="27" t="s">
        <v>69</v>
      </c>
      <c r="D140" s="27" t="s">
        <v>70</v>
      </c>
      <c r="E140" s="27" t="s">
        <v>71</v>
      </c>
      <c r="F140" s="27" t="s">
        <v>72</v>
      </c>
      <c r="G140" s="27" t="s">
        <v>73</v>
      </c>
      <c r="H140" s="27" t="s">
        <v>74</v>
      </c>
      <c r="I140" s="27" t="s">
        <v>75</v>
      </c>
      <c r="J140" s="27" t="s">
        <v>76</v>
      </c>
      <c r="K140" s="27" t="s">
        <v>77</v>
      </c>
      <c r="L140" s="27" t="s">
        <v>78</v>
      </c>
      <c r="M140" s="27" t="s">
        <v>79</v>
      </c>
      <c r="N140" s="27" t="s">
        <v>80</v>
      </c>
      <c r="O140" s="27" t="s">
        <v>34</v>
      </c>
    </row>
    <row r="141" spans="1:15" ht="21" customHeight="1" thickBot="1" x14ac:dyDescent="0.3">
      <c r="A141" s="31" t="s">
        <v>9</v>
      </c>
      <c r="B141" s="30" t="s">
        <v>81</v>
      </c>
      <c r="C141" s="30" t="s">
        <v>127</v>
      </c>
      <c r="D141" s="30" t="s">
        <v>128</v>
      </c>
      <c r="E141" s="30" t="s">
        <v>129</v>
      </c>
      <c r="F141" s="30" t="s">
        <v>130</v>
      </c>
      <c r="G141" s="30" t="s">
        <v>131</v>
      </c>
      <c r="H141" s="30" t="s">
        <v>132</v>
      </c>
      <c r="I141" s="30" t="s">
        <v>133</v>
      </c>
      <c r="J141" s="30" t="s">
        <v>134</v>
      </c>
      <c r="K141" s="30" t="s">
        <v>135</v>
      </c>
      <c r="L141" s="30" t="s">
        <v>124</v>
      </c>
      <c r="M141" s="30" t="s">
        <v>125</v>
      </c>
      <c r="N141" s="30" t="s">
        <v>126</v>
      </c>
      <c r="O141" s="30"/>
    </row>
    <row r="142" spans="1:15" ht="33" customHeight="1" thickBot="1" x14ac:dyDescent="0.3">
      <c r="A142" s="15" t="s">
        <v>14</v>
      </c>
      <c r="B142" s="14" t="s">
        <v>82</v>
      </c>
      <c r="C142" s="14">
        <v>0</v>
      </c>
      <c r="D142" s="14">
        <v>0</v>
      </c>
      <c r="E142" s="14">
        <v>0.5</v>
      </c>
      <c r="F142" s="14">
        <v>0.8</v>
      </c>
      <c r="G142" s="14">
        <v>0.8</v>
      </c>
      <c r="H142" s="14">
        <v>0.6</v>
      </c>
      <c r="I142" s="14">
        <v>0.5</v>
      </c>
      <c r="J142" s="14">
        <v>0.5</v>
      </c>
      <c r="K142" s="14">
        <v>0.4</v>
      </c>
      <c r="L142" s="14">
        <v>0.4</v>
      </c>
      <c r="M142" s="14">
        <v>0.4</v>
      </c>
      <c r="N142" s="14">
        <v>0.5</v>
      </c>
      <c r="O142" s="14"/>
    </row>
    <row r="143" spans="1:15" ht="32.25" thickBot="1" x14ac:dyDescent="0.3">
      <c r="A143" s="15" t="s">
        <v>18</v>
      </c>
      <c r="B143" s="14" t="s">
        <v>83</v>
      </c>
      <c r="C143" s="14">
        <f>C142*F119</f>
        <v>0</v>
      </c>
      <c r="D143" s="14">
        <f>D142*F119</f>
        <v>0</v>
      </c>
      <c r="E143" s="14">
        <f>E142*F119</f>
        <v>39800</v>
      </c>
      <c r="F143" s="14">
        <f>F142*F119</f>
        <v>63680</v>
      </c>
      <c r="G143" s="14">
        <f>G142*F119</f>
        <v>63680</v>
      </c>
      <c r="H143" s="14">
        <f>H142*F119</f>
        <v>47760</v>
      </c>
      <c r="I143" s="14">
        <f>I142*F119</f>
        <v>39800</v>
      </c>
      <c r="J143" s="14">
        <f>J142*F119</f>
        <v>39800</v>
      </c>
      <c r="K143" s="14">
        <f>K142*F119</f>
        <v>31840</v>
      </c>
      <c r="L143" s="14">
        <f>L142*F119</f>
        <v>31840</v>
      </c>
      <c r="M143" s="14">
        <f>M142*F119</f>
        <v>31840</v>
      </c>
      <c r="N143" s="14">
        <f>N142*F119</f>
        <v>39800</v>
      </c>
      <c r="O143" s="14">
        <f>SUM(C143:N143)</f>
        <v>429840</v>
      </c>
    </row>
    <row r="144" spans="1:15" ht="31.5" customHeight="1" thickBot="1" x14ac:dyDescent="0.3">
      <c r="A144" s="15" t="s">
        <v>22</v>
      </c>
      <c r="B144" s="14" t="s">
        <v>158</v>
      </c>
      <c r="C144" s="14">
        <f>SUM(C145:C148)</f>
        <v>0</v>
      </c>
      <c r="D144" s="14">
        <f t="shared" ref="D144:N144" si="12">SUM(D145:D148)</f>
        <v>0</v>
      </c>
      <c r="E144" s="14">
        <f t="shared" si="12"/>
        <v>5000</v>
      </c>
      <c r="F144" s="14">
        <f t="shared" si="12"/>
        <v>8000</v>
      </c>
      <c r="G144" s="14">
        <f t="shared" si="12"/>
        <v>8000</v>
      </c>
      <c r="H144" s="14">
        <f t="shared" si="12"/>
        <v>6000</v>
      </c>
      <c r="I144" s="14">
        <f t="shared" si="12"/>
        <v>5000</v>
      </c>
      <c r="J144" s="14">
        <f t="shared" si="12"/>
        <v>5000</v>
      </c>
      <c r="K144" s="14">
        <f t="shared" si="12"/>
        <v>4000</v>
      </c>
      <c r="L144" s="14">
        <f t="shared" si="12"/>
        <v>4000</v>
      </c>
      <c r="M144" s="14">
        <f t="shared" si="12"/>
        <v>4000</v>
      </c>
      <c r="N144" s="14">
        <f t="shared" si="12"/>
        <v>5000</v>
      </c>
      <c r="O144" s="14">
        <f t="shared" ref="O144:O150" si="13">SUM(C144:N144)</f>
        <v>54000</v>
      </c>
    </row>
    <row r="145" spans="1:15" ht="16.5" thickBot="1" x14ac:dyDescent="0.3">
      <c r="A145" s="15" t="s">
        <v>24</v>
      </c>
      <c r="B145" s="14" t="s">
        <v>119</v>
      </c>
      <c r="C145" s="14">
        <v>0</v>
      </c>
      <c r="D145" s="14">
        <v>0</v>
      </c>
      <c r="E145" s="14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f t="shared" si="13"/>
        <v>0</v>
      </c>
    </row>
    <row r="146" spans="1:15" ht="32.25" thickBot="1" x14ac:dyDescent="0.3">
      <c r="A146" s="15" t="s">
        <v>25</v>
      </c>
      <c r="B146" s="14" t="s">
        <v>120</v>
      </c>
      <c r="C146" s="14">
        <v>0</v>
      </c>
      <c r="D146" s="14">
        <v>0</v>
      </c>
      <c r="E146" s="14">
        <f>C133*E142</f>
        <v>5000</v>
      </c>
      <c r="F146" s="14">
        <f>C133*F142</f>
        <v>8000</v>
      </c>
      <c r="G146" s="14">
        <f>C133*G142</f>
        <v>8000</v>
      </c>
      <c r="H146" s="14">
        <f>C133*H142</f>
        <v>6000</v>
      </c>
      <c r="I146" s="14">
        <f>C133*I142</f>
        <v>5000</v>
      </c>
      <c r="J146" s="14">
        <f>C133*J142</f>
        <v>5000</v>
      </c>
      <c r="K146" s="14">
        <f>C133*K142</f>
        <v>4000</v>
      </c>
      <c r="L146" s="14">
        <f>C133*L142</f>
        <v>4000</v>
      </c>
      <c r="M146" s="14">
        <f>C133*M142</f>
        <v>4000</v>
      </c>
      <c r="N146" s="14">
        <f>C133*N142</f>
        <v>5000</v>
      </c>
      <c r="O146" s="14">
        <f t="shared" si="13"/>
        <v>54000</v>
      </c>
    </row>
    <row r="147" spans="1:15" ht="16.5" thickBot="1" x14ac:dyDescent="0.3">
      <c r="A147" s="15" t="s">
        <v>84</v>
      </c>
      <c r="B147" s="14" t="s">
        <v>60</v>
      </c>
      <c r="C147" s="14">
        <v>0</v>
      </c>
      <c r="D147" s="14">
        <v>0</v>
      </c>
      <c r="E147" s="14">
        <v>0</v>
      </c>
      <c r="F147" s="14">
        <v>0</v>
      </c>
      <c r="G147" s="14">
        <v>0</v>
      </c>
      <c r="H147" s="14">
        <v>0</v>
      </c>
      <c r="I147" s="14">
        <v>0</v>
      </c>
      <c r="J147" s="14">
        <v>0</v>
      </c>
      <c r="K147" s="14">
        <v>0</v>
      </c>
      <c r="L147" s="14">
        <v>0</v>
      </c>
      <c r="M147" s="14">
        <v>0</v>
      </c>
      <c r="N147" s="14">
        <v>0</v>
      </c>
      <c r="O147" s="14">
        <f t="shared" si="13"/>
        <v>0</v>
      </c>
    </row>
    <row r="148" spans="1:15" ht="31.5" customHeight="1" thickBot="1" x14ac:dyDescent="0.3">
      <c r="A148" s="33" t="s">
        <v>147</v>
      </c>
      <c r="B148" s="14" t="s">
        <v>59</v>
      </c>
      <c r="C148" s="14">
        <v>0</v>
      </c>
      <c r="D148" s="14">
        <v>0</v>
      </c>
      <c r="E148" s="14">
        <f>C128</f>
        <v>0</v>
      </c>
      <c r="F148" s="14">
        <f>C128</f>
        <v>0</v>
      </c>
      <c r="G148" s="14">
        <f>C128</f>
        <v>0</v>
      </c>
      <c r="H148" s="14">
        <f>C128</f>
        <v>0</v>
      </c>
      <c r="I148" s="14">
        <f>C128</f>
        <v>0</v>
      </c>
      <c r="J148" s="14">
        <f>C128</f>
        <v>0</v>
      </c>
      <c r="K148" s="14">
        <f>C128</f>
        <v>0</v>
      </c>
      <c r="L148" s="14">
        <f>C128</f>
        <v>0</v>
      </c>
      <c r="M148" s="14">
        <f>C128</f>
        <v>0</v>
      </c>
      <c r="N148" s="14">
        <f>C128</f>
        <v>0</v>
      </c>
      <c r="O148" s="14">
        <f t="shared" si="13"/>
        <v>0</v>
      </c>
    </row>
    <row r="149" spans="1:15" ht="33.75" customHeight="1" thickBot="1" x14ac:dyDescent="0.3">
      <c r="A149" s="15" t="s">
        <v>26</v>
      </c>
      <c r="B149" s="14" t="s">
        <v>85</v>
      </c>
      <c r="C149" s="14">
        <f>C143-C144</f>
        <v>0</v>
      </c>
      <c r="D149" s="14">
        <f t="shared" ref="D149:N149" si="14">D143-D144</f>
        <v>0</v>
      </c>
      <c r="E149" s="14">
        <f t="shared" si="14"/>
        <v>34800</v>
      </c>
      <c r="F149" s="14">
        <f t="shared" si="14"/>
        <v>55680</v>
      </c>
      <c r="G149" s="14">
        <f t="shared" si="14"/>
        <v>55680</v>
      </c>
      <c r="H149" s="14">
        <f t="shared" si="14"/>
        <v>41760</v>
      </c>
      <c r="I149" s="14">
        <f t="shared" si="14"/>
        <v>34800</v>
      </c>
      <c r="J149" s="14">
        <f t="shared" si="14"/>
        <v>34800</v>
      </c>
      <c r="K149" s="14">
        <f t="shared" si="14"/>
        <v>27840</v>
      </c>
      <c r="L149" s="14">
        <f t="shared" si="14"/>
        <v>27840</v>
      </c>
      <c r="M149" s="14">
        <f t="shared" si="14"/>
        <v>27840</v>
      </c>
      <c r="N149" s="14">
        <f t="shared" si="14"/>
        <v>34800</v>
      </c>
      <c r="O149" s="14">
        <f t="shared" si="13"/>
        <v>375840</v>
      </c>
    </row>
    <row r="150" spans="1:15" ht="16.5" thickBot="1" x14ac:dyDescent="0.3">
      <c r="A150" s="15" t="s">
        <v>30</v>
      </c>
      <c r="B150" s="14" t="s">
        <v>86</v>
      </c>
      <c r="C150" s="14">
        <f>C143*0.04</f>
        <v>0</v>
      </c>
      <c r="D150" s="14">
        <f t="shared" ref="D150:N150" si="15">D143*0.04</f>
        <v>0</v>
      </c>
      <c r="E150" s="14">
        <f t="shared" si="15"/>
        <v>1592</v>
      </c>
      <c r="F150" s="14">
        <f t="shared" si="15"/>
        <v>2547.2000000000003</v>
      </c>
      <c r="G150" s="14">
        <f t="shared" si="15"/>
        <v>2547.2000000000003</v>
      </c>
      <c r="H150" s="14">
        <f t="shared" si="15"/>
        <v>1910.4</v>
      </c>
      <c r="I150" s="14">
        <f t="shared" si="15"/>
        <v>1592</v>
      </c>
      <c r="J150" s="14">
        <f t="shared" si="15"/>
        <v>1592</v>
      </c>
      <c r="K150" s="14">
        <f t="shared" si="15"/>
        <v>1273.6000000000001</v>
      </c>
      <c r="L150" s="14">
        <f t="shared" si="15"/>
        <v>1273.6000000000001</v>
      </c>
      <c r="M150" s="14">
        <f t="shared" si="15"/>
        <v>1273.6000000000001</v>
      </c>
      <c r="N150" s="14">
        <f t="shared" si="15"/>
        <v>1592</v>
      </c>
      <c r="O150" s="14">
        <f t="shared" si="13"/>
        <v>17193.600000000002</v>
      </c>
    </row>
    <row r="151" spans="1:15" ht="32.25" thickBot="1" x14ac:dyDescent="0.3">
      <c r="A151" s="15" t="s">
        <v>62</v>
      </c>
      <c r="B151" s="14" t="s">
        <v>87</v>
      </c>
      <c r="C151" s="34">
        <f>C143-C144</f>
        <v>0</v>
      </c>
      <c r="D151" s="34">
        <f>C151+D143-D144</f>
        <v>0</v>
      </c>
      <c r="E151" s="34">
        <f>E149-E150</f>
        <v>33208</v>
      </c>
      <c r="F151" s="34">
        <f t="shared" ref="F151:O151" si="16">F149-F150</f>
        <v>53132.800000000003</v>
      </c>
      <c r="G151" s="34">
        <f t="shared" si="16"/>
        <v>53132.800000000003</v>
      </c>
      <c r="H151" s="34">
        <f t="shared" si="16"/>
        <v>39849.599999999999</v>
      </c>
      <c r="I151" s="34">
        <f t="shared" si="16"/>
        <v>33208</v>
      </c>
      <c r="J151" s="34">
        <f t="shared" si="16"/>
        <v>33208</v>
      </c>
      <c r="K151" s="34">
        <f t="shared" si="16"/>
        <v>26566.400000000001</v>
      </c>
      <c r="L151" s="34">
        <f t="shared" si="16"/>
        <v>26566.400000000001</v>
      </c>
      <c r="M151" s="34">
        <f t="shared" si="16"/>
        <v>26566.400000000001</v>
      </c>
      <c r="N151" s="34">
        <f t="shared" si="16"/>
        <v>33208</v>
      </c>
      <c r="O151" s="34">
        <f t="shared" si="16"/>
        <v>358646.4</v>
      </c>
    </row>
    <row r="152" spans="1:15" ht="18" customHeight="1" thickBot="1" x14ac:dyDescent="0.3">
      <c r="A152" s="15" t="s">
        <v>64</v>
      </c>
      <c r="B152" s="14" t="s">
        <v>88</v>
      </c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>
        <f t="shared" ref="O152" si="17">O151/O143*100</f>
        <v>83.437185929648251</v>
      </c>
    </row>
    <row r="153" spans="1:15" ht="15.75" x14ac:dyDescent="0.25">
      <c r="A153" s="36"/>
      <c r="B153" s="37">
        <v>-350000</v>
      </c>
      <c r="C153" s="37">
        <f t="shared" ref="C153:N153" si="18">C151+B153</f>
        <v>-350000</v>
      </c>
      <c r="D153" s="37">
        <f t="shared" si="18"/>
        <v>-350000</v>
      </c>
      <c r="E153" s="37">
        <f t="shared" si="18"/>
        <v>-316792</v>
      </c>
      <c r="F153" s="37">
        <f t="shared" si="18"/>
        <v>-263659.2</v>
      </c>
      <c r="G153" s="37">
        <f t="shared" si="18"/>
        <v>-210526.40000000002</v>
      </c>
      <c r="H153" s="37">
        <f t="shared" si="18"/>
        <v>-170676.80000000002</v>
      </c>
      <c r="I153" s="37">
        <f t="shared" si="18"/>
        <v>-137468.80000000002</v>
      </c>
      <c r="J153" s="37">
        <f t="shared" si="18"/>
        <v>-104260.80000000002</v>
      </c>
      <c r="K153" s="37">
        <f t="shared" si="18"/>
        <v>-77694.400000000023</v>
      </c>
      <c r="L153" s="37">
        <f t="shared" si="18"/>
        <v>-51128.000000000022</v>
      </c>
      <c r="M153" s="37">
        <f t="shared" si="18"/>
        <v>-24561.60000000002</v>
      </c>
      <c r="N153" s="37">
        <f t="shared" si="18"/>
        <v>8646.3999999999796</v>
      </c>
      <c r="O153" s="37"/>
    </row>
    <row r="154" spans="1:15" ht="17.25" customHeight="1" x14ac:dyDescent="0.25">
      <c r="A154" s="17"/>
    </row>
    <row r="155" spans="1:15" ht="18.75" x14ac:dyDescent="0.25">
      <c r="A155" s="43" t="s">
        <v>89</v>
      </c>
      <c r="B155" s="43"/>
      <c r="C155" s="43"/>
      <c r="D155" s="43"/>
      <c r="E155" s="43"/>
      <c r="F155" s="19"/>
      <c r="G155" s="19"/>
      <c r="H155" s="19"/>
      <c r="I155" s="19"/>
      <c r="J155" s="19"/>
      <c r="K155" s="19"/>
      <c r="L155" s="19"/>
      <c r="M155" s="19"/>
      <c r="N155" s="19"/>
      <c r="O155" s="19"/>
    </row>
    <row r="156" spans="1:15" ht="19.5" thickBot="1" x14ac:dyDescent="0.3">
      <c r="A156" s="42" t="s">
        <v>90</v>
      </c>
      <c r="B156" s="42"/>
      <c r="C156" s="42"/>
      <c r="D156" s="42"/>
      <c r="E156" s="42"/>
    </row>
    <row r="157" spans="1:15" ht="48" thickBot="1" x14ac:dyDescent="0.3">
      <c r="A157" s="5" t="s">
        <v>113</v>
      </c>
      <c r="B157" s="14" t="s">
        <v>68</v>
      </c>
      <c r="C157" s="14" t="s">
        <v>91</v>
      </c>
      <c r="D157" s="14" t="s">
        <v>136</v>
      </c>
      <c r="E157" s="14" t="s">
        <v>92</v>
      </c>
    </row>
    <row r="158" spans="1:15" ht="32.25" thickBot="1" x14ac:dyDescent="0.3">
      <c r="A158" s="5" t="s">
        <v>9</v>
      </c>
      <c r="B158" s="9" t="s">
        <v>93</v>
      </c>
      <c r="C158" s="14" t="s">
        <v>94</v>
      </c>
      <c r="D158" s="38">
        <f>E158/12</f>
        <v>35820</v>
      </c>
      <c r="E158" s="38">
        <f>O143</f>
        <v>429840</v>
      </c>
    </row>
    <row r="159" spans="1:15" ht="32.25" thickBot="1" x14ac:dyDescent="0.3">
      <c r="A159" s="5" t="s">
        <v>14</v>
      </c>
      <c r="B159" s="9" t="s">
        <v>95</v>
      </c>
      <c r="C159" s="14" t="s">
        <v>94</v>
      </c>
      <c r="D159" s="38">
        <v>0</v>
      </c>
      <c r="E159" s="38">
        <v>0</v>
      </c>
    </row>
    <row r="160" spans="1:15" ht="16.5" thickBot="1" x14ac:dyDescent="0.3">
      <c r="A160" s="5" t="s">
        <v>18</v>
      </c>
      <c r="B160" s="9" t="s">
        <v>96</v>
      </c>
      <c r="C160" s="14" t="s">
        <v>94</v>
      </c>
      <c r="D160" s="38">
        <f>E160/12</f>
        <v>4500</v>
      </c>
      <c r="E160" s="38">
        <f>O144</f>
        <v>54000</v>
      </c>
    </row>
    <row r="161" spans="1:15" ht="16.5" thickBot="1" x14ac:dyDescent="0.3">
      <c r="A161" s="5" t="s">
        <v>22</v>
      </c>
      <c r="B161" s="9" t="s">
        <v>65</v>
      </c>
      <c r="C161" s="14" t="s">
        <v>94</v>
      </c>
      <c r="D161" s="38">
        <f>E161/12</f>
        <v>1432.8000000000002</v>
      </c>
      <c r="E161" s="38">
        <f>O150</f>
        <v>17193.600000000002</v>
      </c>
    </row>
    <row r="162" spans="1:15" ht="16.5" thickBot="1" x14ac:dyDescent="0.3">
      <c r="A162" s="5" t="s">
        <v>26</v>
      </c>
      <c r="B162" s="9" t="s">
        <v>97</v>
      </c>
      <c r="C162" s="14" t="s">
        <v>94</v>
      </c>
      <c r="D162" s="35">
        <f>O151/12</f>
        <v>29887.200000000001</v>
      </c>
      <c r="E162" s="35">
        <f>O151</f>
        <v>358646.4</v>
      </c>
    </row>
    <row r="163" spans="1:15" ht="16.5" thickBot="1" x14ac:dyDescent="0.3">
      <c r="A163" s="5" t="s">
        <v>30</v>
      </c>
      <c r="B163" s="9" t="s">
        <v>98</v>
      </c>
      <c r="C163" s="14" t="s">
        <v>99</v>
      </c>
      <c r="D163" s="34" t="s">
        <v>118</v>
      </c>
      <c r="E163" s="34">
        <v>12</v>
      </c>
    </row>
    <row r="164" spans="1:15" ht="32.25" thickBot="1" x14ac:dyDescent="0.3">
      <c r="A164" s="5" t="s">
        <v>62</v>
      </c>
      <c r="B164" s="9" t="s">
        <v>100</v>
      </c>
      <c r="C164" s="14" t="s">
        <v>101</v>
      </c>
      <c r="D164" s="34" t="s">
        <v>118</v>
      </c>
      <c r="E164" s="35">
        <f>O151/O143*100</f>
        <v>83.437185929648251</v>
      </c>
    </row>
    <row r="165" spans="1:15" ht="11.25" customHeight="1" x14ac:dyDescent="0.25">
      <c r="A165" s="1"/>
    </row>
    <row r="166" spans="1:15" ht="18.75" x14ac:dyDescent="0.25">
      <c r="A166" s="43" t="s">
        <v>102</v>
      </c>
      <c r="B166" s="43"/>
      <c r="C166" s="43"/>
      <c r="D166" s="43"/>
      <c r="E166" s="43"/>
      <c r="F166" s="19"/>
      <c r="G166" s="19"/>
      <c r="H166" s="19"/>
      <c r="I166" s="19"/>
      <c r="J166" s="19"/>
      <c r="K166" s="19"/>
      <c r="L166" s="19"/>
      <c r="M166" s="19"/>
      <c r="N166" s="19"/>
      <c r="O166" s="19"/>
    </row>
    <row r="167" spans="1:15" ht="19.5" thickBot="1" x14ac:dyDescent="0.3">
      <c r="A167" s="42" t="s">
        <v>103</v>
      </c>
      <c r="B167" s="42"/>
      <c r="C167" s="42"/>
      <c r="D167" s="42"/>
    </row>
    <row r="168" spans="1:15" ht="60" customHeight="1" x14ac:dyDescent="0.25">
      <c r="A168" s="29" t="s">
        <v>1</v>
      </c>
      <c r="B168" s="29" t="s">
        <v>104</v>
      </c>
      <c r="C168" s="29" t="s">
        <v>7</v>
      </c>
      <c r="D168" s="29" t="s">
        <v>105</v>
      </c>
    </row>
    <row r="169" spans="1:15" ht="162.75" customHeight="1" thickBot="1" x14ac:dyDescent="0.3">
      <c r="A169" s="2">
        <v>1</v>
      </c>
      <c r="B169" s="11" t="s">
        <v>106</v>
      </c>
      <c r="C169" s="4">
        <v>350000</v>
      </c>
      <c r="D169" s="4">
        <v>100</v>
      </c>
    </row>
    <row r="170" spans="1:15" ht="32.25" thickBot="1" x14ac:dyDescent="0.3">
      <c r="A170" s="2">
        <v>2</v>
      </c>
      <c r="B170" s="11" t="s">
        <v>107</v>
      </c>
      <c r="C170" s="4">
        <v>0</v>
      </c>
      <c r="D170" s="4">
        <v>0</v>
      </c>
    </row>
    <row r="171" spans="1:15" ht="44.25" customHeight="1" thickBot="1" x14ac:dyDescent="0.3">
      <c r="A171" s="2">
        <v>3</v>
      </c>
      <c r="B171" s="11" t="s">
        <v>108</v>
      </c>
      <c r="C171" s="4">
        <v>0</v>
      </c>
      <c r="D171" s="4">
        <v>0</v>
      </c>
    </row>
    <row r="172" spans="1:15" ht="16.5" thickBot="1" x14ac:dyDescent="0.3">
      <c r="A172" s="3"/>
      <c r="B172" s="11" t="s">
        <v>34</v>
      </c>
      <c r="C172" s="4">
        <f>SUM(C169:C171)</f>
        <v>350000</v>
      </c>
      <c r="D172" s="4">
        <f>SUM(D169:D171)</f>
        <v>100</v>
      </c>
    </row>
    <row r="173" spans="1:15" ht="28.5" customHeight="1" x14ac:dyDescent="0.25">
      <c r="A173" s="18"/>
    </row>
    <row r="174" spans="1:15" ht="18.75" x14ac:dyDescent="0.25">
      <c r="A174" s="43" t="s">
        <v>139</v>
      </c>
      <c r="B174" s="43"/>
      <c r="C174" s="43"/>
      <c r="D174" s="43"/>
    </row>
    <row r="175" spans="1:15" ht="19.5" thickBot="1" x14ac:dyDescent="0.3">
      <c r="A175" s="42" t="s">
        <v>109</v>
      </c>
      <c r="B175" s="42"/>
      <c r="C175" s="42"/>
    </row>
    <row r="176" spans="1:15" ht="48" customHeight="1" thickBot="1" x14ac:dyDescent="0.3">
      <c r="A176" s="5" t="s">
        <v>138</v>
      </c>
      <c r="B176" s="14" t="s">
        <v>110</v>
      </c>
      <c r="C176" s="14" t="s">
        <v>111</v>
      </c>
    </row>
    <row r="177" spans="1:3" ht="65.25" customHeight="1" thickBot="1" x14ac:dyDescent="0.3">
      <c r="A177" s="5" t="s">
        <v>9</v>
      </c>
      <c r="B177" s="9" t="s">
        <v>140</v>
      </c>
      <c r="C177" s="9" t="s">
        <v>141</v>
      </c>
    </row>
    <row r="178" spans="1:3" ht="113.25" customHeight="1" thickBot="1" x14ac:dyDescent="0.3">
      <c r="A178" s="5" t="s">
        <v>14</v>
      </c>
      <c r="B178" s="9" t="s">
        <v>200</v>
      </c>
      <c r="C178" s="9" t="s">
        <v>201</v>
      </c>
    </row>
    <row r="179" spans="1:3" ht="82.5" customHeight="1" thickBot="1" x14ac:dyDescent="0.3">
      <c r="A179" s="5" t="s">
        <v>18</v>
      </c>
      <c r="B179" s="9" t="s">
        <v>142</v>
      </c>
      <c r="C179" s="9" t="s">
        <v>143</v>
      </c>
    </row>
    <row r="180" spans="1:3" ht="16.5" thickBot="1" x14ac:dyDescent="0.3">
      <c r="A180" s="5" t="s">
        <v>13</v>
      </c>
      <c r="B180" s="9"/>
      <c r="C180" s="9"/>
    </row>
    <row r="181" spans="1:3" ht="18.75" x14ac:dyDescent="0.25">
      <c r="A181" s="1"/>
    </row>
    <row r="183" spans="1:3" x14ac:dyDescent="0.25">
      <c r="A183" t="s">
        <v>160</v>
      </c>
    </row>
    <row r="184" spans="1:3" x14ac:dyDescent="0.25">
      <c r="A184" t="s">
        <v>161</v>
      </c>
    </row>
    <row r="185" spans="1:3" x14ac:dyDescent="0.25">
      <c r="A185" t="s">
        <v>162</v>
      </c>
    </row>
    <row r="186" spans="1:3" x14ac:dyDescent="0.25">
      <c r="A186" t="s">
        <v>163</v>
      </c>
    </row>
    <row r="187" spans="1:3" x14ac:dyDescent="0.25">
      <c r="A187" t="s">
        <v>164</v>
      </c>
    </row>
  </sheetData>
  <mergeCells count="69">
    <mergeCell ref="A107:H107"/>
    <mergeCell ref="A106:H106"/>
    <mergeCell ref="A105:H105"/>
    <mergeCell ref="A104:H104"/>
    <mergeCell ref="A103:H103"/>
    <mergeCell ref="G28:G29"/>
    <mergeCell ref="A102:H102"/>
    <mergeCell ref="B28:B29"/>
    <mergeCell ref="C28:C29"/>
    <mergeCell ref="D28:D29"/>
    <mergeCell ref="E28:E29"/>
    <mergeCell ref="F28:F29"/>
    <mergeCell ref="A101:G101"/>
    <mergeCell ref="E76:G76"/>
    <mergeCell ref="B76:B78"/>
    <mergeCell ref="C76:C78"/>
    <mergeCell ref="D76:D78"/>
    <mergeCell ref="A7:G7"/>
    <mergeCell ref="A8:G8"/>
    <mergeCell ref="A9:G9"/>
    <mergeCell ref="A27:G27"/>
    <mergeCell ref="A26:G26"/>
    <mergeCell ref="A14:G14"/>
    <mergeCell ref="A15:G15"/>
    <mergeCell ref="A16:G16"/>
    <mergeCell ref="A17:G17"/>
    <mergeCell ref="A25:G25"/>
    <mergeCell ref="A2:G2"/>
    <mergeCell ref="A3:G3"/>
    <mergeCell ref="A4:G4"/>
    <mergeCell ref="A5:G5"/>
    <mergeCell ref="A6:G6"/>
    <mergeCell ref="A1:G1"/>
    <mergeCell ref="A28:A29"/>
    <mergeCell ref="A74:G74"/>
    <mergeCell ref="A75:G75"/>
    <mergeCell ref="A76:A78"/>
    <mergeCell ref="A18:G18"/>
    <mergeCell ref="A19:G19"/>
    <mergeCell ref="A20:G20"/>
    <mergeCell ref="A21:G21"/>
    <mergeCell ref="A22:G22"/>
    <mergeCell ref="A23:G23"/>
    <mergeCell ref="A24:G24"/>
    <mergeCell ref="A10:G10"/>
    <mergeCell ref="A11:G11"/>
    <mergeCell ref="A12:G12"/>
    <mergeCell ref="A13:G13"/>
    <mergeCell ref="A138:O138"/>
    <mergeCell ref="A137:O137"/>
    <mergeCell ref="A121:C121"/>
    <mergeCell ref="A108:H108"/>
    <mergeCell ref="H110:H111"/>
    <mergeCell ref="D110:D111"/>
    <mergeCell ref="E110:E111"/>
    <mergeCell ref="F110:F111"/>
    <mergeCell ref="G110:G111"/>
    <mergeCell ref="B123:B124"/>
    <mergeCell ref="C123:C124"/>
    <mergeCell ref="A122:C122"/>
    <mergeCell ref="A109:H109"/>
    <mergeCell ref="B110:B111"/>
    <mergeCell ref="C110:C111"/>
    <mergeCell ref="A167:D167"/>
    <mergeCell ref="A174:D174"/>
    <mergeCell ref="A175:C175"/>
    <mergeCell ref="A166:E166"/>
    <mergeCell ref="A155:E155"/>
    <mergeCell ref="A156:E156"/>
  </mergeCells>
  <pageMargins left="0.51181102362204722" right="0.31496062992125984" top="0.35433070866141736" bottom="0.35433070866141736" header="0.31496062992125984" footer="0.31496062992125984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Носикова Евгения Геннадьевна</dc:creator>
  <cp:lastModifiedBy>User</cp:lastModifiedBy>
  <cp:lastPrinted>2024-05-15T13:48:45Z</cp:lastPrinted>
  <dcterms:created xsi:type="dcterms:W3CDTF">2015-06-05T18:19:34Z</dcterms:created>
  <dcterms:modified xsi:type="dcterms:W3CDTF">2024-05-30T13:01:41Z</dcterms:modified>
</cp:coreProperties>
</file>