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13_ncr:1_{62B92431-F1E2-4084-8335-2B8596B40DE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1" l="1"/>
  <c r="F42" i="1"/>
  <c r="F43" i="1"/>
  <c r="F44" i="1"/>
  <c r="F45" i="1"/>
  <c r="F46" i="1"/>
  <c r="F40" i="1"/>
  <c r="F39" i="1" s="1"/>
  <c r="F31" i="1"/>
  <c r="F32" i="1"/>
  <c r="F33" i="1"/>
  <c r="F34" i="1"/>
  <c r="F35" i="1"/>
  <c r="F36" i="1"/>
  <c r="F37" i="1"/>
  <c r="F38" i="1"/>
  <c r="F30" i="1"/>
  <c r="D154" i="1"/>
  <c r="C154" i="1"/>
  <c r="O130" i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C114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29" i="1" l="1"/>
  <c r="F63" i="1" s="1"/>
  <c r="B134" i="1" s="1"/>
  <c r="F98" i="1"/>
  <c r="F122" i="1" s="1"/>
  <c r="F47" i="1"/>
  <c r="H98" i="1"/>
  <c r="H124" i="1" s="1"/>
  <c r="H123" i="1" s="1"/>
  <c r="O125" i="1"/>
  <c r="D122" i="1" l="1"/>
  <c r="D131" i="1" s="1"/>
  <c r="D129" i="1" s="1"/>
  <c r="N122" i="1"/>
  <c r="N131" i="1" s="1"/>
  <c r="N129" i="1" s="1"/>
  <c r="E122" i="1"/>
  <c r="E131" i="1" s="1"/>
  <c r="E129" i="1" s="1"/>
  <c r="I122" i="1"/>
  <c r="I131" i="1" s="1"/>
  <c r="I129" i="1" s="1"/>
  <c r="K122" i="1"/>
  <c r="K131" i="1" s="1"/>
  <c r="K129" i="1" s="1"/>
  <c r="J122" i="1"/>
  <c r="J131" i="1" s="1"/>
  <c r="J129" i="1" s="1"/>
  <c r="C122" i="1"/>
  <c r="H122" i="1"/>
  <c r="H128" i="1" s="1"/>
  <c r="M122" i="1"/>
  <c r="M131" i="1" s="1"/>
  <c r="M129" i="1" s="1"/>
  <c r="G122" i="1"/>
  <c r="G131" i="1" s="1"/>
  <c r="G129" i="1" s="1"/>
  <c r="L122" i="1"/>
  <c r="L131" i="1" s="1"/>
  <c r="L129" i="1" s="1"/>
  <c r="F124" i="1"/>
  <c r="F123" i="1" s="1"/>
  <c r="F128" i="1" s="1"/>
  <c r="K124" i="1"/>
  <c r="K123" i="1" s="1"/>
  <c r="K128" i="1" s="1"/>
  <c r="J124" i="1"/>
  <c r="J123" i="1" s="1"/>
  <c r="N124" i="1"/>
  <c r="N123" i="1" s="1"/>
  <c r="L124" i="1"/>
  <c r="L123" i="1" s="1"/>
  <c r="D124" i="1"/>
  <c r="D123" i="1" s="1"/>
  <c r="D128" i="1" s="1"/>
  <c r="E124" i="1"/>
  <c r="E123" i="1" s="1"/>
  <c r="I124" i="1"/>
  <c r="I123" i="1" s="1"/>
  <c r="G124" i="1"/>
  <c r="G123" i="1" s="1"/>
  <c r="M124" i="1"/>
  <c r="M123" i="1" s="1"/>
  <c r="M128" i="1" s="1"/>
  <c r="C124" i="1"/>
  <c r="C123" i="1" s="1"/>
  <c r="F131" i="1"/>
  <c r="F129" i="1" s="1"/>
  <c r="N128" i="1" l="1"/>
  <c r="E128" i="1"/>
  <c r="J128" i="1"/>
  <c r="J132" i="1" s="1"/>
  <c r="L128" i="1"/>
  <c r="L132" i="1" s="1"/>
  <c r="G128" i="1"/>
  <c r="G132" i="1" s="1"/>
  <c r="F132" i="1"/>
  <c r="O124" i="1"/>
  <c r="I128" i="1"/>
  <c r="I132" i="1" s="1"/>
  <c r="N132" i="1"/>
  <c r="O122" i="1"/>
  <c r="E139" i="1" s="1"/>
  <c r="D139" i="1" s="1"/>
  <c r="C131" i="1"/>
  <c r="C129" i="1" s="1"/>
  <c r="H131" i="1"/>
  <c r="H129" i="1" s="1"/>
  <c r="H132" i="1" s="1"/>
  <c r="O123" i="1"/>
  <c r="E141" i="1" s="1"/>
  <c r="D141" i="1" s="1"/>
  <c r="E132" i="1"/>
  <c r="M132" i="1"/>
  <c r="D132" i="1"/>
  <c r="K132" i="1"/>
  <c r="C128" i="1"/>
  <c r="O131" i="1" l="1"/>
  <c r="O129" i="1"/>
  <c r="E142" i="1" s="1"/>
  <c r="D142" i="1" s="1"/>
  <c r="C132" i="1"/>
  <c r="O128" i="1"/>
  <c r="E140" i="1" l="1"/>
  <c r="D140" i="1" s="1"/>
  <c r="C133" i="1"/>
  <c r="D133" i="1" s="1"/>
  <c r="E133" i="1" s="1"/>
  <c r="F133" i="1" s="1"/>
  <c r="G133" i="1" s="1"/>
  <c r="H133" i="1" s="1"/>
  <c r="I133" i="1" s="1"/>
  <c r="J133" i="1" s="1"/>
  <c r="K133" i="1" s="1"/>
  <c r="L133" i="1" s="1"/>
  <c r="M133" i="1" s="1"/>
  <c r="N133" i="1" s="1"/>
  <c r="O132" i="1"/>
  <c r="E143" i="1" l="1"/>
  <c r="D143" i="1" s="1"/>
  <c r="E145" i="1" s="1"/>
</calcChain>
</file>

<file path=xl/sharedStrings.xml><?xml version="1.0" encoding="utf-8"?>
<sst xmlns="http://schemas.openxmlformats.org/spreadsheetml/2006/main" count="236" uniqueCount="175">
  <si>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</si>
  <si>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</si>
  <si>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</si>
  <si>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</si>
  <si>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</si>
  <si>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</si>
  <si>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</si>
  <si>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</si>
  <si>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</si>
  <si>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</si>
  <si>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</si>
  <si>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</si>
  <si>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</si>
  <si>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</si>
  <si>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</si>
  <si>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</si>
  <si>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</si>
  <si>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</si>
  <si>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</si>
  <si>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</si>
  <si>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</si>
  <si>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</si>
  <si>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</si>
  <si>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</si>
  <si>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</si>
  <si>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</si>
  <si>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</si>
  <si>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</si>
  <si>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</si>
  <si>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</si>
  <si>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</si>
  <si>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</si>
  <si>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</si>
  <si>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</si>
  <si>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</si>
  <si>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</si>
  <si>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</si>
  <si>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</si>
  <si>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</si>
  <si>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</si>
  <si>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</si>
  <si>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</si>
  <si>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</si>
  <si>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</si>
  <si>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</si>
  <si>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</si>
  <si>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</si>
  <si>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</si>
  <si>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</si>
  <si>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</si>
  <si>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</si>
  <si>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</si>
  <si>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</si>
  <si>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</si>
  <si>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</si>
  <si>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</si>
  <si>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</si>
  <si>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</si>
  <si>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</si>
  <si>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</si>
  <si>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</si>
  <si>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</si>
  <si>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</si>
  <si>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</si>
  <si>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</si>
  <si>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</si>
  <si>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</si>
  <si>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</si>
  <si>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</si>
  <si>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</si>
  <si>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</si>
  <si>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</si>
  <si>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</si>
  <si>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</si>
  <si>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</si>
  <si>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</si>
  <si>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</si>
  <si>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</si>
  <si>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</si>
  <si>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</si>
  <si>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</si>
  <si>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</si>
  <si>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</si>
  <si>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</si>
  <si>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</si>
  <si>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</si>
  <si>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</si>
  <si>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</si>
  <si>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</si>
  <si>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</si>
  <si>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</si>
  <si>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</si>
  <si>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</si>
  <si>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</si>
  <si>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</si>
  <si>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</si>
  <si>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</si>
  <si>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</si>
  <si>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</si>
  <si>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</si>
  <si>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</si>
  <si>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</si>
  <si>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</si>
  <si>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</si>
  <si>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</si>
  <si>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</si>
  <si>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</si>
  <si>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</si>
  <si>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</si>
  <si>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</si>
  <si>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</si>
  <si>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</si>
  <si>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</si>
  <si>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</si>
  <si>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</si>
  <si>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</si>
  <si>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</si>
  <si>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</si>
  <si>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</si>
  <si>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</si>
  <si>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</si>
  <si>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</si>
  <si>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</si>
  <si>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</si>
  <si>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</si>
  <si>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</si>
  <si>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</si>
  <si>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</si>
  <si>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</si>
  <si>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</si>
  <si>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</si>
  <si>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</si>
  <si>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</si>
  <si>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</si>
  <si>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</si>
  <si>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</si>
  <si>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</si>
  <si>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</si>
  <si>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</si>
  <si>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</si>
  <si>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</si>
  <si>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</si>
  <si>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</si>
  <si>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Принтер струйный цветной А3</t>
  </si>
  <si>
    <t xml:space="preserve">Гильотинный резак </t>
  </si>
  <si>
    <t>Бумаги для фотопечати разной плотности</t>
  </si>
  <si>
    <t>Интернет-магазин Регард, Яндекс Маркет</t>
  </si>
  <si>
    <t>ИП Якушин Денис Александрович</t>
  </si>
  <si>
    <t>Цветная печать</t>
  </si>
  <si>
    <t>шт</t>
  </si>
  <si>
    <t>Изготовление визиток</t>
  </si>
  <si>
    <t>Изготовление бланков</t>
  </si>
  <si>
    <t>упак.</t>
  </si>
  <si>
    <t xml:space="preserve">Развитие эффективных маркетинговых стратегий для привлечения новых клиентов и удержания старых.	</t>
  </si>
  <si>
    <t>Сильная конкуренция на рынке.</t>
  </si>
  <si>
    <t>Технические проблемы.Сбой в работе оборудования.</t>
  </si>
  <si>
    <t>Регулярное техническое обслуживание и обновление оборудования для предотвращения возможных сбоев.</t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</si>
  <si>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Широкий спектр услуг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Решаю любые поставленные задачи. Индивидуальный подход к клиенту, учитывая его особенности и потребности.Использую современное оборудование и программное обеспечение для качественного выполнения полиграфических работ.Готов  предоставить услуги по доступным ценам и адаптироваться под каждый заказ.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</si>
  <si>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Типографии, частные лица</t>
    </r>
    <r>
      <rPr>
        <b/>
        <sz val="14"/>
        <color theme="1"/>
        <rFont val="Times New Roman"/>
        <family val="1"/>
        <charset val="204"/>
      </rPr>
      <t>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</si>
  <si>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  <r>
      <rPr>
        <b/>
        <sz val="14"/>
        <color theme="1"/>
        <rFont val="Times New Roman"/>
        <family val="1"/>
        <charset val="204"/>
      </rPr>
      <t>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</si>
  <si>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другие соцсети, "сарафанное радио"</t>
    </r>
    <r>
      <rPr>
        <b/>
        <sz val="14"/>
        <color theme="1"/>
        <rFont val="Times New Roman"/>
        <family val="1"/>
        <charset val="204"/>
      </rPr>
      <t>.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</si>
  <si>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область.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</si>
  <si>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Предприниматели, частные лица, организации</t>
    </r>
    <r>
      <rPr>
        <b/>
        <sz val="14"/>
        <color theme="1"/>
        <rFont val="Times New Roman"/>
        <family val="1"/>
        <charset val="204"/>
      </rPr>
      <t>.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</si>
  <si>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12 месяцев.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</si>
  <si>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</si>
  <si>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планирую.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</si>
  <si>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 в неделю, 40 часов в неделю.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</si>
  <si>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Оказание услуг для бизнеса в виде типографской и печатной  продукции.</t>
    </r>
  </si>
  <si>
    <r>
      <t>2.4.Система налогообложения и основной вид экономической деятельности</t>
    </r>
    <r>
      <rPr>
        <sz val="14"/>
        <color theme="1"/>
        <rFont val="Times New Roman"/>
        <family val="1"/>
        <charset val="204"/>
      </rPr>
      <t xml:space="preserve"> ИП на НПД.</t>
    </r>
  </si>
  <si>
    <r>
      <t xml:space="preserve">2.2.Цели и задачи проекта  </t>
    </r>
    <r>
      <rPr>
        <sz val="14"/>
        <color theme="1"/>
        <rFont val="Times New Roman"/>
        <family val="1"/>
        <charset val="204"/>
      </rPr>
      <t>Предоставление услуг полиграфии, включая дизайн и печать документов, брошюр, листовок и прочих материалов.Обеспечение качественного и своевременного выполнения заказов.Поддержка клиентов и обеспечение высокого уровня удовлетворенности.</t>
    </r>
  </si>
  <si>
    <r>
      <t>1.9.Потребность в обучении/повышении квалификации с обоснованием</t>
    </r>
    <r>
      <rPr>
        <sz val="14"/>
        <color theme="1"/>
        <rFont val="Times New Roman"/>
        <family val="1"/>
        <charset val="204"/>
      </rPr>
      <t xml:space="preserve"> Потребности нет.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</si>
  <si>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нет.</t>
    </r>
  </si>
  <si>
    <t>Материально-производственные запасы:</t>
  </si>
  <si>
    <t>5.3.Источники финансирования бизнес-плана (сметы расходов)</t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</si>
  <si>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Полиграфия</t>
    </r>
    <r>
      <rPr>
        <b/>
        <sz val="14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</si>
</sst>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topLeftCell="A131" zoomScale="115" zoomScaleNormal="115" workbookViewId="0">
      <selection activeCell="F151" sqref="F151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8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9" t="s">
        <v>0</v>
      </c>
      <c r="B1" s="49"/>
      <c r="C1" s="49"/>
      <c r="D1" s="49"/>
      <c r="E1" s="49"/>
      <c r="F1" s="49"/>
      <c r="G1" s="49"/>
    </row>
    <row r="2" spans="1:7" ht="18.75" customHeight="1" x14ac:dyDescent="0.3">
      <c r="A2" s="50" t="s">
        <v>1</v>
      </c>
      <c r="B2" s="50"/>
      <c r="C2" s="50"/>
      <c r="D2" s="50"/>
      <c r="E2" s="50"/>
      <c r="F2" s="50"/>
      <c r="G2" s="50"/>
    </row>
    <row r="3" spans="1:7" ht="19.5" customHeight="1" x14ac:dyDescent="0.3">
      <c r="A3" s="50" t="s">
        <v>132</v>
      </c>
      <c r="B3" s="50"/>
      <c r="C3" s="50"/>
      <c r="D3" s="50"/>
      <c r="E3" s="50"/>
      <c r="F3" s="50"/>
      <c r="G3" s="50"/>
    </row>
    <row r="4" spans="1:7" ht="18.75" customHeight="1" x14ac:dyDescent="0.3">
      <c r="A4" s="50" t="s">
        <v>133</v>
      </c>
      <c r="B4" s="50"/>
      <c r="C4" s="50"/>
      <c r="D4" s="50"/>
      <c r="E4" s="50"/>
      <c r="F4" s="50"/>
      <c r="G4" s="50"/>
    </row>
    <row r="5" spans="1:7" ht="21" customHeight="1" x14ac:dyDescent="0.3">
      <c r="A5" s="50" t="s">
        <v>134</v>
      </c>
      <c r="B5" s="50"/>
      <c r="C5" s="50"/>
      <c r="D5" s="50"/>
      <c r="E5" s="50"/>
      <c r="F5" s="50"/>
      <c r="G5" s="50"/>
    </row>
    <row r="6" spans="1:7" s="2" customFormat="1" ht="18.75" customHeight="1" x14ac:dyDescent="0.3">
      <c r="A6" s="50" t="s">
        <v>135</v>
      </c>
      <c r="B6" s="50"/>
      <c r="C6" s="50"/>
      <c r="D6" s="50"/>
      <c r="E6" s="50"/>
      <c r="F6" s="50"/>
      <c r="G6" s="50"/>
    </row>
    <row r="7" spans="1:7" ht="22.5" customHeight="1" x14ac:dyDescent="0.3">
      <c r="A7" s="50" t="s">
        <v>136</v>
      </c>
      <c r="B7" s="50"/>
      <c r="C7" s="50"/>
      <c r="D7" s="50"/>
      <c r="E7" s="50"/>
      <c r="F7" s="50"/>
      <c r="G7" s="50"/>
    </row>
    <row r="8" spans="1:7" ht="41.25" customHeight="1" x14ac:dyDescent="0.3">
      <c r="A8" s="50" t="s">
        <v>137</v>
      </c>
      <c r="B8" s="50"/>
      <c r="C8" s="50"/>
      <c r="D8" s="50"/>
      <c r="E8" s="50"/>
      <c r="F8" s="50"/>
      <c r="G8" s="50"/>
    </row>
    <row r="9" spans="1:7" ht="41.25" customHeight="1" x14ac:dyDescent="0.3">
      <c r="A9" s="50" t="s">
        <v>140</v>
      </c>
      <c r="B9" s="50"/>
      <c r="C9" s="50"/>
      <c r="D9" s="50"/>
      <c r="E9" s="50"/>
      <c r="F9" s="50"/>
      <c r="G9" s="50"/>
    </row>
    <row r="10" spans="1:7" ht="21.75" customHeight="1" x14ac:dyDescent="0.3">
      <c r="A10" s="50" t="s">
        <v>2</v>
      </c>
      <c r="B10" s="50"/>
      <c r="C10" s="50"/>
      <c r="D10" s="50"/>
      <c r="E10" s="50"/>
      <c r="F10" s="50"/>
      <c r="G10" s="50"/>
    </row>
    <row r="11" spans="1:7" ht="27" customHeight="1" x14ac:dyDescent="0.3">
      <c r="A11" s="50" t="s">
        <v>170</v>
      </c>
      <c r="B11" s="50"/>
      <c r="C11" s="50"/>
      <c r="D11" s="50"/>
      <c r="E11" s="50"/>
      <c r="F11" s="50"/>
      <c r="G11" s="50"/>
    </row>
    <row r="12" spans="1:7" ht="18.75" customHeight="1" x14ac:dyDescent="0.3">
      <c r="A12" s="50" t="s">
        <v>3</v>
      </c>
      <c r="B12" s="50"/>
      <c r="C12" s="50"/>
      <c r="D12" s="50"/>
      <c r="E12" s="50"/>
      <c r="F12" s="50"/>
      <c r="G12" s="50"/>
    </row>
    <row r="13" spans="1:7" ht="21" customHeight="1" x14ac:dyDescent="0.3">
      <c r="A13" s="50" t="s">
        <v>174</v>
      </c>
      <c r="B13" s="50"/>
      <c r="C13" s="50"/>
      <c r="D13" s="50"/>
      <c r="E13" s="50"/>
      <c r="F13" s="50"/>
      <c r="G13" s="50"/>
    </row>
    <row r="14" spans="1:7" ht="80.25" customHeight="1" x14ac:dyDescent="0.3">
      <c r="A14" s="50" t="s">
        <v>169</v>
      </c>
      <c r="B14" s="50"/>
      <c r="C14" s="50"/>
      <c r="D14" s="50"/>
      <c r="E14" s="50"/>
      <c r="F14" s="50"/>
      <c r="G14" s="50"/>
    </row>
    <row r="15" spans="1:7" ht="46.5" customHeight="1" x14ac:dyDescent="0.3">
      <c r="A15" s="50" t="s">
        <v>167</v>
      </c>
      <c r="B15" s="50"/>
      <c r="C15" s="50"/>
      <c r="D15" s="50"/>
      <c r="E15" s="50"/>
      <c r="F15" s="50"/>
      <c r="G15" s="50"/>
    </row>
    <row r="16" spans="1:7" ht="24" customHeight="1" x14ac:dyDescent="0.3">
      <c r="A16" s="50" t="s">
        <v>168</v>
      </c>
      <c r="B16" s="50"/>
      <c r="C16" s="50"/>
      <c r="D16" s="50"/>
      <c r="E16" s="50"/>
      <c r="F16" s="50"/>
      <c r="G16" s="50"/>
    </row>
    <row r="17" spans="1:7" ht="43.5" customHeight="1" x14ac:dyDescent="0.3">
      <c r="A17" s="50" t="s">
        <v>166</v>
      </c>
      <c r="B17" s="50"/>
      <c r="C17" s="50"/>
      <c r="D17" s="50"/>
      <c r="E17" s="50"/>
      <c r="F17" s="50"/>
      <c r="G17" s="50"/>
    </row>
    <row r="18" spans="1:7" ht="41.25" customHeight="1" x14ac:dyDescent="0.3">
      <c r="A18" s="50" t="s">
        <v>138</v>
      </c>
      <c r="B18" s="50"/>
      <c r="C18" s="50"/>
      <c r="D18" s="50"/>
      <c r="E18" s="50"/>
      <c r="F18" s="50"/>
      <c r="G18" s="50"/>
    </row>
    <row r="19" spans="1:7" ht="24.75" customHeight="1" x14ac:dyDescent="0.3">
      <c r="A19" s="50" t="s">
        <v>171</v>
      </c>
      <c r="B19" s="50"/>
      <c r="C19" s="50"/>
      <c r="D19" s="50"/>
      <c r="E19" s="50"/>
      <c r="F19" s="50"/>
      <c r="G19" s="50"/>
    </row>
    <row r="20" spans="1:7" ht="42.75" customHeight="1" x14ac:dyDescent="0.3">
      <c r="A20" s="50" t="s">
        <v>165</v>
      </c>
      <c r="B20" s="50"/>
      <c r="C20" s="50"/>
      <c r="D20" s="50"/>
      <c r="E20" s="50"/>
      <c r="F20" s="50"/>
      <c r="G20" s="50"/>
    </row>
    <row r="21" spans="1:7" ht="24" customHeight="1" x14ac:dyDescent="0.3">
      <c r="A21" s="50" t="s">
        <v>141</v>
      </c>
      <c r="B21" s="50"/>
      <c r="C21" s="50"/>
      <c r="D21" s="50"/>
      <c r="E21" s="50"/>
      <c r="F21" s="50"/>
      <c r="G21" s="50"/>
    </row>
    <row r="22" spans="1:7" ht="21" customHeight="1" x14ac:dyDescent="0.3">
      <c r="A22" s="50" t="s">
        <v>164</v>
      </c>
      <c r="B22" s="50"/>
      <c r="C22" s="50"/>
      <c r="D22" s="50"/>
      <c r="E22" s="50"/>
      <c r="F22" s="50"/>
      <c r="G22" s="50"/>
    </row>
    <row r="23" spans="1:7" ht="18.75" customHeight="1" x14ac:dyDescent="0.3">
      <c r="A23" s="50" t="s">
        <v>139</v>
      </c>
      <c r="B23" s="50"/>
      <c r="C23" s="50"/>
      <c r="D23" s="50"/>
      <c r="E23" s="50"/>
      <c r="F23" s="50"/>
      <c r="G23" s="50"/>
    </row>
    <row r="24" spans="1:7" ht="21.75" customHeight="1" x14ac:dyDescent="0.3">
      <c r="A24" s="50" t="s">
        <v>142</v>
      </c>
      <c r="B24" s="50"/>
      <c r="C24" s="50"/>
      <c r="D24" s="50"/>
      <c r="E24" s="50"/>
      <c r="F24" s="50"/>
      <c r="G24" s="50"/>
    </row>
    <row r="25" spans="1:7" ht="19.5" customHeight="1" x14ac:dyDescent="0.3">
      <c r="A25" s="50" t="s">
        <v>163</v>
      </c>
      <c r="B25" s="50"/>
      <c r="C25" s="50"/>
      <c r="D25" s="50"/>
      <c r="E25" s="50"/>
      <c r="F25" s="50"/>
      <c r="G25" s="50"/>
    </row>
    <row r="26" spans="1:7" ht="42" customHeight="1" x14ac:dyDescent="0.3">
      <c r="A26" s="50" t="s">
        <v>4</v>
      </c>
      <c r="B26" s="50"/>
      <c r="C26" s="50"/>
      <c r="D26" s="50"/>
      <c r="E26" s="50"/>
      <c r="F26" s="50"/>
      <c r="G26" s="50"/>
    </row>
    <row r="27" spans="1:7" ht="18.75" x14ac:dyDescent="0.25">
      <c r="A27" s="51" t="s">
        <v>5</v>
      </c>
      <c r="B27" s="51"/>
      <c r="C27" s="51"/>
      <c r="D27" s="51"/>
      <c r="E27" s="51"/>
      <c r="F27" s="51"/>
      <c r="G27" s="51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1.5" x14ac:dyDescent="0.25">
      <c r="A29" s="1" t="s">
        <v>13</v>
      </c>
      <c r="B29" s="4" t="s">
        <v>14</v>
      </c>
      <c r="C29" s="4"/>
      <c r="D29" s="4"/>
      <c r="E29" s="4"/>
      <c r="F29" s="33">
        <f>F30+F31+F32+F33+F34+F35+F36+F37+F38+F39</f>
        <v>298000</v>
      </c>
      <c r="G29" s="5"/>
    </row>
    <row r="30" spans="1:7" ht="45.75" thickBot="1" x14ac:dyDescent="0.3">
      <c r="A30" s="6" t="s">
        <v>15</v>
      </c>
      <c r="B30" s="7" t="s">
        <v>143</v>
      </c>
      <c r="C30" s="8"/>
      <c r="D30" s="9">
        <v>1</v>
      </c>
      <c r="E30" s="9">
        <v>102000</v>
      </c>
      <c r="F30" s="33">
        <f>D30*E30</f>
        <v>102000</v>
      </c>
      <c r="G30" s="10" t="s">
        <v>146</v>
      </c>
    </row>
    <row r="31" spans="1:7" ht="53.25" customHeight="1" thickBot="1" x14ac:dyDescent="0.3">
      <c r="A31" s="11" t="s">
        <v>16</v>
      </c>
      <c r="B31" s="7" t="s">
        <v>144</v>
      </c>
      <c r="C31" s="8"/>
      <c r="D31" s="9">
        <v>1</v>
      </c>
      <c r="E31" s="9">
        <v>144000</v>
      </c>
      <c r="F31" s="33">
        <f t="shared" ref="F31:F38" si="0">D31*E31</f>
        <v>144000</v>
      </c>
      <c r="G31" s="9" t="s">
        <v>147</v>
      </c>
    </row>
    <row r="32" spans="1:7" ht="16.5" thickBot="1" x14ac:dyDescent="0.3">
      <c r="A32" s="6" t="s">
        <v>17</v>
      </c>
      <c r="B32" s="7"/>
      <c r="C32" s="8"/>
      <c r="D32" s="9"/>
      <c r="E32" s="9"/>
      <c r="F32" s="33">
        <f t="shared" si="0"/>
        <v>0</v>
      </c>
      <c r="G32" s="9"/>
    </row>
    <row r="33" spans="1:7" ht="15.75" x14ac:dyDescent="0.25">
      <c r="A33" s="12" t="s">
        <v>18</v>
      </c>
      <c r="B33" s="7"/>
      <c r="C33" s="8"/>
      <c r="D33" s="9"/>
      <c r="E33" s="9"/>
      <c r="F33" s="33">
        <f t="shared" si="0"/>
        <v>0</v>
      </c>
      <c r="G33" s="9"/>
    </row>
    <row r="34" spans="1:7" ht="36.75" customHeight="1" x14ac:dyDescent="0.25">
      <c r="A34" s="12" t="s">
        <v>19</v>
      </c>
      <c r="B34" s="7"/>
      <c r="C34" s="8"/>
      <c r="D34" s="9"/>
      <c r="E34" s="9"/>
      <c r="F34" s="33">
        <f t="shared" si="0"/>
        <v>0</v>
      </c>
      <c r="G34" s="9"/>
    </row>
    <row r="35" spans="1:7" ht="36.75" customHeight="1" x14ac:dyDescent="0.25">
      <c r="A35" s="12" t="s">
        <v>20</v>
      </c>
      <c r="B35" s="7"/>
      <c r="C35" s="8"/>
      <c r="D35" s="9"/>
      <c r="E35" s="9"/>
      <c r="F35" s="33">
        <f t="shared" si="0"/>
        <v>0</v>
      </c>
      <c r="G35" s="9"/>
    </row>
    <row r="36" spans="1:7" ht="36.75" customHeight="1" x14ac:dyDescent="0.25">
      <c r="A36" s="12" t="s">
        <v>21</v>
      </c>
      <c r="B36" s="7"/>
      <c r="C36" s="8"/>
      <c r="D36" s="9"/>
      <c r="E36" s="9"/>
      <c r="F36" s="33">
        <f t="shared" si="0"/>
        <v>0</v>
      </c>
      <c r="G36" s="9"/>
    </row>
    <row r="37" spans="1:7" ht="36.75" customHeight="1" x14ac:dyDescent="0.25">
      <c r="A37" s="12" t="s">
        <v>22</v>
      </c>
      <c r="B37" s="7"/>
      <c r="C37" s="8"/>
      <c r="D37" s="9"/>
      <c r="E37" s="9"/>
      <c r="F37" s="33">
        <f t="shared" si="0"/>
        <v>0</v>
      </c>
      <c r="G37" s="9"/>
    </row>
    <row r="38" spans="1:7" ht="36.75" customHeight="1" x14ac:dyDescent="0.25">
      <c r="A38" s="12" t="s">
        <v>23</v>
      </c>
      <c r="B38" s="7"/>
      <c r="C38" s="8"/>
      <c r="D38" s="9"/>
      <c r="E38" s="9"/>
      <c r="F38" s="33">
        <f t="shared" si="0"/>
        <v>0</v>
      </c>
      <c r="G38" s="9"/>
    </row>
    <row r="39" spans="1:7" ht="47.25" x14ac:dyDescent="0.25">
      <c r="A39" s="6" t="s">
        <v>24</v>
      </c>
      <c r="B39" s="48" t="s">
        <v>172</v>
      </c>
      <c r="C39" s="14"/>
      <c r="D39" s="14"/>
      <c r="E39" s="14"/>
      <c r="F39" s="33">
        <f>F40+F41+F42+F43+F44+F45+F46</f>
        <v>52000</v>
      </c>
      <c r="G39" s="14"/>
    </row>
    <row r="40" spans="1:7" ht="47.25" x14ac:dyDescent="0.25">
      <c r="A40" s="6" t="s">
        <v>25</v>
      </c>
      <c r="B40" s="13" t="s">
        <v>145</v>
      </c>
      <c r="C40" s="14"/>
      <c r="D40" s="9">
        <v>40</v>
      </c>
      <c r="E40" s="9">
        <v>1300</v>
      </c>
      <c r="F40" s="33">
        <f>D40*E40</f>
        <v>52000</v>
      </c>
      <c r="G40" s="10" t="s">
        <v>146</v>
      </c>
    </row>
    <row r="41" spans="1:7" ht="15.75" x14ac:dyDescent="0.25">
      <c r="A41" s="6" t="s">
        <v>26</v>
      </c>
      <c r="B41" s="13"/>
      <c r="C41" s="14"/>
      <c r="D41" s="9"/>
      <c r="E41" s="9"/>
      <c r="F41" s="33">
        <f t="shared" ref="F41:F46" si="1">D41*E41</f>
        <v>0</v>
      </c>
      <c r="G41" s="9"/>
    </row>
    <row r="42" spans="1:7" ht="15.75" x14ac:dyDescent="0.25">
      <c r="A42" s="12" t="s">
        <v>27</v>
      </c>
      <c r="B42" s="13"/>
      <c r="C42" s="14"/>
      <c r="D42" s="9"/>
      <c r="E42" s="9"/>
      <c r="F42" s="33">
        <f t="shared" si="1"/>
        <v>0</v>
      </c>
      <c r="G42" s="9"/>
    </row>
    <row r="43" spans="1:7" ht="15.75" x14ac:dyDescent="0.25">
      <c r="A43" s="6" t="s">
        <v>28</v>
      </c>
      <c r="B43" s="13"/>
      <c r="C43" s="14"/>
      <c r="D43" s="9"/>
      <c r="E43" s="9"/>
      <c r="F43" s="33">
        <f t="shared" si="1"/>
        <v>0</v>
      </c>
      <c r="G43" s="9"/>
    </row>
    <row r="44" spans="1:7" ht="15.75" x14ac:dyDescent="0.25">
      <c r="A44" s="6" t="s">
        <v>29</v>
      </c>
      <c r="B44" s="13"/>
      <c r="C44" s="14"/>
      <c r="D44" s="9"/>
      <c r="E44" s="9"/>
      <c r="F44" s="33">
        <f t="shared" si="1"/>
        <v>0</v>
      </c>
      <c r="G44" s="9"/>
    </row>
    <row r="45" spans="1:7" ht="15.75" x14ac:dyDescent="0.25">
      <c r="A45" s="6" t="s">
        <v>30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31</v>
      </c>
      <c r="B46" s="13"/>
      <c r="C46" s="14"/>
      <c r="D46" s="9"/>
      <c r="E46" s="9"/>
      <c r="F46" s="33">
        <f t="shared" si="1"/>
        <v>0</v>
      </c>
      <c r="G46" s="9"/>
    </row>
    <row r="47" spans="1:7" ht="78.75" x14ac:dyDescent="0.25">
      <c r="A47" s="6" t="s">
        <v>32</v>
      </c>
      <c r="B47" s="13" t="s">
        <v>33</v>
      </c>
      <c r="C47" s="14"/>
      <c r="D47" s="14"/>
      <c r="E47" s="14"/>
      <c r="F47" s="33">
        <f>SUM(F48:F50)</f>
        <v>0</v>
      </c>
      <c r="G47" s="14"/>
    </row>
    <row r="48" spans="1:7" ht="15.75" x14ac:dyDescent="0.25">
      <c r="A48" s="6" t="s">
        <v>34</v>
      </c>
      <c r="B48" s="15"/>
      <c r="C48" s="9"/>
      <c r="D48" s="9"/>
      <c r="E48" s="9"/>
      <c r="F48" s="33">
        <f t="shared" ref="F48:F54" si="2">D48*E48</f>
        <v>0</v>
      </c>
      <c r="G48" s="9"/>
    </row>
    <row r="49" spans="1:7" ht="15.75" x14ac:dyDescent="0.25">
      <c r="A49" s="6" t="s">
        <v>35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36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37</v>
      </c>
      <c r="B51" s="13" t="s">
        <v>38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39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40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36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41</v>
      </c>
      <c r="B55" s="13" t="s">
        <v>42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43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44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36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45</v>
      </c>
      <c r="B59" s="13" t="s">
        <v>46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47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48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36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49</v>
      </c>
      <c r="B63" s="7" t="s">
        <v>50</v>
      </c>
      <c r="C63" s="16"/>
      <c r="D63" s="14"/>
      <c r="E63" s="14"/>
      <c r="F63" s="34">
        <f>SUM(F29+F39)</f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52"/>
      <c r="B65" s="52"/>
      <c r="C65" s="52"/>
      <c r="D65" s="52"/>
      <c r="E65" s="52"/>
      <c r="F65" s="52"/>
      <c r="G65" s="52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2" t="s">
        <v>52</v>
      </c>
      <c r="B81" s="52"/>
      <c r="C81" s="52"/>
      <c r="D81" s="52"/>
      <c r="E81" s="52"/>
      <c r="F81" s="52"/>
      <c r="G81" s="52"/>
      <c r="H81" s="20"/>
    </row>
    <row r="82" spans="1:8" ht="33" customHeight="1" x14ac:dyDescent="0.25">
      <c r="A82" s="53" t="s">
        <v>162</v>
      </c>
      <c r="B82" s="53"/>
      <c r="C82" s="53"/>
      <c r="D82" s="53"/>
      <c r="E82" s="53"/>
      <c r="F82" s="53"/>
      <c r="G82" s="53"/>
      <c r="H82" s="53"/>
    </row>
    <row r="83" spans="1:8" ht="20.25" customHeight="1" x14ac:dyDescent="0.3">
      <c r="A83" s="54" t="s">
        <v>161</v>
      </c>
      <c r="B83" s="54"/>
      <c r="C83" s="54"/>
      <c r="D83" s="54"/>
      <c r="E83" s="54"/>
      <c r="F83" s="54"/>
      <c r="G83" s="54"/>
      <c r="H83" s="54"/>
    </row>
    <row r="84" spans="1:8" ht="33" customHeight="1" x14ac:dyDescent="0.25">
      <c r="A84" s="53" t="s">
        <v>158</v>
      </c>
      <c r="B84" s="53"/>
      <c r="C84" s="53"/>
      <c r="D84" s="53"/>
      <c r="E84" s="53"/>
      <c r="F84" s="53"/>
      <c r="G84" s="53"/>
      <c r="H84" s="53"/>
    </row>
    <row r="85" spans="1:8" ht="76.5" customHeight="1" x14ac:dyDescent="0.25">
      <c r="A85" s="53" t="s">
        <v>157</v>
      </c>
      <c r="B85" s="53"/>
      <c r="C85" s="53"/>
      <c r="D85" s="53"/>
      <c r="E85" s="53"/>
      <c r="F85" s="53"/>
      <c r="G85" s="53"/>
      <c r="H85" s="53"/>
    </row>
    <row r="86" spans="1:8" ht="26.25" customHeight="1" x14ac:dyDescent="0.25">
      <c r="A86" s="53" t="s">
        <v>53</v>
      </c>
      <c r="B86" s="53"/>
      <c r="C86" s="53"/>
      <c r="D86" s="53"/>
      <c r="E86" s="53"/>
      <c r="F86" s="53"/>
      <c r="G86" s="53"/>
      <c r="H86" s="53"/>
    </row>
    <row r="87" spans="1:8" ht="35.25" customHeight="1" x14ac:dyDescent="0.25">
      <c r="A87" s="53" t="s">
        <v>159</v>
      </c>
      <c r="B87" s="53"/>
      <c r="C87" s="53"/>
      <c r="D87" s="53"/>
      <c r="E87" s="53"/>
      <c r="F87" s="53"/>
      <c r="G87" s="53"/>
      <c r="H87" s="53"/>
    </row>
    <row r="88" spans="1:8" ht="23.25" customHeight="1" x14ac:dyDescent="0.25">
      <c r="A88" s="53" t="s">
        <v>160</v>
      </c>
      <c r="B88" s="53"/>
      <c r="C88" s="53"/>
      <c r="D88" s="53"/>
      <c r="E88" s="53"/>
      <c r="F88" s="53"/>
      <c r="G88" s="53"/>
      <c r="H88" s="53"/>
    </row>
    <row r="89" spans="1:8" s="21" customFormat="1" ht="18.75" customHeight="1" x14ac:dyDescent="0.25">
      <c r="A89" s="53" t="s">
        <v>54</v>
      </c>
      <c r="B89" s="53"/>
      <c r="C89" s="53"/>
      <c r="D89" s="53"/>
      <c r="E89" s="53"/>
      <c r="F89" s="53"/>
      <c r="G89" s="53"/>
      <c r="H89" s="53"/>
    </row>
    <row r="90" spans="1:8" ht="18.75" x14ac:dyDescent="0.25">
      <c r="A90" s="51" t="s">
        <v>55</v>
      </c>
      <c r="B90" s="51"/>
      <c r="C90" s="51"/>
      <c r="D90" s="51"/>
      <c r="E90" s="51"/>
      <c r="F90" s="51"/>
      <c r="G90" s="51"/>
      <c r="H90" s="51"/>
    </row>
    <row r="91" spans="1:8" ht="62.25" customHeight="1" x14ac:dyDescent="0.25">
      <c r="A91" s="22" t="s">
        <v>56</v>
      </c>
      <c r="B91" s="55" t="s">
        <v>57</v>
      </c>
      <c r="C91" s="55" t="s">
        <v>58</v>
      </c>
      <c r="D91" s="55" t="s">
        <v>59</v>
      </c>
      <c r="E91" s="55" t="s">
        <v>60</v>
      </c>
      <c r="F91" s="55" t="s">
        <v>61</v>
      </c>
      <c r="G91" s="55" t="s">
        <v>62</v>
      </c>
      <c r="H91" s="55" t="s">
        <v>63</v>
      </c>
    </row>
    <row r="92" spans="1:8" ht="15.75" x14ac:dyDescent="0.25">
      <c r="A92" s="6" t="s">
        <v>64</v>
      </c>
      <c r="B92" s="55"/>
      <c r="C92" s="55"/>
      <c r="D92" s="55"/>
      <c r="E92" s="55"/>
      <c r="F92" s="55"/>
      <c r="G92" s="55"/>
      <c r="H92" s="55"/>
    </row>
    <row r="93" spans="1:8" ht="21" customHeight="1" x14ac:dyDescent="0.25">
      <c r="A93" s="23" t="s">
        <v>13</v>
      </c>
      <c r="B93" s="7" t="s">
        <v>148</v>
      </c>
      <c r="C93" s="9" t="s">
        <v>149</v>
      </c>
      <c r="D93" s="9">
        <v>1200</v>
      </c>
      <c r="E93" s="9">
        <v>30</v>
      </c>
      <c r="F93" s="35">
        <f>D93*E93</f>
        <v>36000</v>
      </c>
      <c r="G93" s="9">
        <v>10</v>
      </c>
      <c r="H93" s="35">
        <f>D93*G93</f>
        <v>12000</v>
      </c>
    </row>
    <row r="94" spans="1:8" ht="38.25" customHeight="1" x14ac:dyDescent="0.25">
      <c r="A94" s="23" t="s">
        <v>24</v>
      </c>
      <c r="B94" s="7" t="s">
        <v>150</v>
      </c>
      <c r="C94" s="9" t="s">
        <v>149</v>
      </c>
      <c r="D94" s="9">
        <v>2000</v>
      </c>
      <c r="E94" s="9">
        <v>3</v>
      </c>
      <c r="F94" s="35">
        <f>D94*E94</f>
        <v>6000</v>
      </c>
      <c r="G94" s="9">
        <v>1</v>
      </c>
      <c r="H94" s="35">
        <f>D94*G94</f>
        <v>2000</v>
      </c>
    </row>
    <row r="95" spans="1:8" ht="34.5" customHeight="1" x14ac:dyDescent="0.25">
      <c r="A95" s="23" t="s">
        <v>32</v>
      </c>
      <c r="B95" s="7" t="s">
        <v>151</v>
      </c>
      <c r="C95" s="9" t="s">
        <v>152</v>
      </c>
      <c r="D95" s="9">
        <v>10</v>
      </c>
      <c r="E95" s="9">
        <v>1500</v>
      </c>
      <c r="F95" s="35">
        <f>D95*E95</f>
        <v>15000</v>
      </c>
      <c r="G95" s="9">
        <v>50</v>
      </c>
      <c r="H95" s="35">
        <f>D95*G95</f>
        <v>500</v>
      </c>
    </row>
    <row r="96" spans="1:8" ht="15.75" x14ac:dyDescent="0.25">
      <c r="A96" s="24" t="s">
        <v>37</v>
      </c>
      <c r="B96" s="7"/>
      <c r="C96" s="9"/>
      <c r="D96" s="9"/>
      <c r="E96" s="9"/>
      <c r="F96" s="35">
        <f>D96*E96</f>
        <v>0</v>
      </c>
      <c r="G96" s="9"/>
      <c r="H96" s="35">
        <f>D96*G96</f>
        <v>0</v>
      </c>
    </row>
    <row r="97" spans="1:8" ht="15.75" x14ac:dyDescent="0.25">
      <c r="A97" s="24" t="s">
        <v>41</v>
      </c>
      <c r="B97" s="7"/>
      <c r="C97" s="9"/>
      <c r="D97" s="9"/>
      <c r="E97" s="9"/>
      <c r="F97" s="35">
        <f>D97*E97</f>
        <v>0</v>
      </c>
      <c r="G97" s="9"/>
      <c r="H97" s="35">
        <f>D97*G97</f>
        <v>0</v>
      </c>
    </row>
    <row r="98" spans="1:8" ht="15.75" x14ac:dyDescent="0.25">
      <c r="A98" s="24" t="s">
        <v>36</v>
      </c>
      <c r="B98" s="7" t="s">
        <v>65</v>
      </c>
      <c r="C98" s="14"/>
      <c r="D98" s="14"/>
      <c r="E98" s="14"/>
      <c r="F98" s="34">
        <f>SUM(F93:F97)</f>
        <v>57000</v>
      </c>
      <c r="G98" s="14"/>
      <c r="H98" s="34">
        <f>SUM(H93:H97)</f>
        <v>14500</v>
      </c>
    </row>
    <row r="99" spans="1:8" ht="18.75" x14ac:dyDescent="0.25">
      <c r="A99" s="25"/>
    </row>
    <row r="100" spans="1:8" ht="18.75" x14ac:dyDescent="0.25">
      <c r="A100" s="52" t="s">
        <v>66</v>
      </c>
      <c r="B100" s="52"/>
      <c r="C100" s="52"/>
    </row>
    <row r="101" spans="1:8" ht="18.75" x14ac:dyDescent="0.25">
      <c r="A101" s="51" t="s">
        <v>67</v>
      </c>
      <c r="B101" s="51"/>
      <c r="C101" s="51"/>
    </row>
    <row r="102" spans="1:8" ht="15.75" customHeight="1" x14ac:dyDescent="0.25">
      <c r="A102" s="22" t="s">
        <v>56</v>
      </c>
      <c r="B102" s="55" t="s">
        <v>7</v>
      </c>
      <c r="C102" s="55" t="s">
        <v>68</v>
      </c>
    </row>
    <row r="103" spans="1:8" ht="15.75" x14ac:dyDescent="0.25">
      <c r="A103" s="6" t="s">
        <v>64</v>
      </c>
      <c r="B103" s="55"/>
      <c r="C103" s="55"/>
    </row>
    <row r="104" spans="1:8" ht="15.75" x14ac:dyDescent="0.25">
      <c r="A104" s="26" t="s">
        <v>13</v>
      </c>
      <c r="B104" s="13" t="s">
        <v>69</v>
      </c>
      <c r="C104" s="27"/>
    </row>
    <row r="105" spans="1:8" ht="31.5" x14ac:dyDescent="0.25">
      <c r="A105" s="26" t="s">
        <v>24</v>
      </c>
      <c r="B105" s="13" t="s">
        <v>70</v>
      </c>
      <c r="C105" s="27"/>
    </row>
    <row r="106" spans="1:8" ht="31.5" x14ac:dyDescent="0.25">
      <c r="A106" s="26" t="s">
        <v>32</v>
      </c>
      <c r="B106" s="13" t="s">
        <v>71</v>
      </c>
      <c r="C106" s="27"/>
    </row>
    <row r="107" spans="1:8" ht="31.5" x14ac:dyDescent="0.25">
      <c r="A107" s="26" t="s">
        <v>37</v>
      </c>
      <c r="B107" s="13" t="s">
        <v>72</v>
      </c>
      <c r="C107" s="27">
        <v>3000</v>
      </c>
    </row>
    <row r="108" spans="1:8" ht="15.75" x14ac:dyDescent="0.25">
      <c r="A108" s="26" t="s">
        <v>41</v>
      </c>
      <c r="B108" s="13" t="s">
        <v>73</v>
      </c>
      <c r="C108" s="27"/>
    </row>
    <row r="109" spans="1:8" ht="36" customHeight="1" x14ac:dyDescent="0.25">
      <c r="A109" s="26" t="s">
        <v>45</v>
      </c>
      <c r="B109" s="13" t="s">
        <v>74</v>
      </c>
      <c r="C109" s="27"/>
    </row>
    <row r="110" spans="1:8" ht="78.75" x14ac:dyDescent="0.25">
      <c r="A110" s="26" t="s">
        <v>49</v>
      </c>
      <c r="B110" s="13" t="s">
        <v>75</v>
      </c>
      <c r="C110" s="27"/>
    </row>
    <row r="111" spans="1:8" ht="15.75" x14ac:dyDescent="0.25">
      <c r="A111" s="26" t="s">
        <v>51</v>
      </c>
      <c r="B111" s="13" t="s">
        <v>76</v>
      </c>
      <c r="C111" s="27">
        <v>3420</v>
      </c>
    </row>
    <row r="112" spans="1:8" ht="15.75" x14ac:dyDescent="0.25">
      <c r="A112" s="26" t="s">
        <v>36</v>
      </c>
      <c r="B112" s="13"/>
      <c r="C112" s="27"/>
    </row>
    <row r="113" spans="1:15" ht="15.75" x14ac:dyDescent="0.25">
      <c r="A113" s="26" t="s">
        <v>36</v>
      </c>
      <c r="B113" s="13"/>
      <c r="C113" s="27"/>
    </row>
    <row r="114" spans="1:15" ht="15.75" x14ac:dyDescent="0.25">
      <c r="A114" s="26" t="s">
        <v>36</v>
      </c>
      <c r="B114" s="13" t="s">
        <v>50</v>
      </c>
      <c r="C114" s="58">
        <f>C104+C105+C106+C107+C108+C109+C110+C111</f>
        <v>6420</v>
      </c>
    </row>
    <row r="115" spans="1:15" ht="18.75" x14ac:dyDescent="0.25">
      <c r="A115" s="17"/>
    </row>
    <row r="116" spans="1:15" ht="18.75" x14ac:dyDescent="0.25">
      <c r="A116" s="52" t="s">
        <v>77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</row>
    <row r="117" spans="1:15" ht="18.75" x14ac:dyDescent="0.25">
      <c r="A117" s="52" t="s">
        <v>78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</row>
    <row r="118" spans="1:15" ht="18.75" x14ac:dyDescent="0.25">
      <c r="A118" s="28" t="s">
        <v>79</v>
      </c>
    </row>
    <row r="119" spans="1:15" ht="49.5" customHeight="1" x14ac:dyDescent="0.25">
      <c r="A119" s="36" t="s">
        <v>6</v>
      </c>
      <c r="B119" s="36" t="s">
        <v>80</v>
      </c>
      <c r="C119" s="37" t="s">
        <v>81</v>
      </c>
      <c r="D119" s="37" t="s">
        <v>82</v>
      </c>
      <c r="E119" s="37" t="s">
        <v>83</v>
      </c>
      <c r="F119" s="37" t="s">
        <v>84</v>
      </c>
      <c r="G119" s="37" t="s">
        <v>85</v>
      </c>
      <c r="H119" s="37" t="s">
        <v>86</v>
      </c>
      <c r="I119" s="37" t="s">
        <v>87</v>
      </c>
      <c r="J119" s="37" t="s">
        <v>88</v>
      </c>
      <c r="K119" s="37" t="s">
        <v>89</v>
      </c>
      <c r="L119" s="37" t="s">
        <v>90</v>
      </c>
      <c r="M119" s="37" t="s">
        <v>91</v>
      </c>
      <c r="N119" s="37" t="s">
        <v>92</v>
      </c>
      <c r="O119" s="37" t="s">
        <v>50</v>
      </c>
    </row>
    <row r="120" spans="1:15" ht="31.5" x14ac:dyDescent="0.25">
      <c r="A120" s="36" t="s">
        <v>13</v>
      </c>
      <c r="B120" s="38" t="s">
        <v>93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ht="31.5" x14ac:dyDescent="0.25">
      <c r="A121" s="39" t="s">
        <v>24</v>
      </c>
      <c r="B121" s="40" t="s">
        <v>94</v>
      </c>
      <c r="C121" s="41">
        <v>0.5</v>
      </c>
      <c r="D121" s="41">
        <v>0.7</v>
      </c>
      <c r="E121" s="41">
        <v>0.8</v>
      </c>
      <c r="F121" s="41">
        <v>0.9</v>
      </c>
      <c r="G121" s="41">
        <v>1</v>
      </c>
      <c r="H121" s="41">
        <v>1</v>
      </c>
      <c r="I121" s="41">
        <v>1</v>
      </c>
      <c r="J121" s="41">
        <v>1</v>
      </c>
      <c r="K121" s="41">
        <v>1</v>
      </c>
      <c r="L121" s="41">
        <v>1</v>
      </c>
      <c r="M121" s="41">
        <v>1</v>
      </c>
      <c r="N121" s="41">
        <v>1</v>
      </c>
      <c r="O121" s="35"/>
    </row>
    <row r="122" spans="1:15" ht="31.5" x14ac:dyDescent="0.25">
      <c r="A122" s="39" t="s">
        <v>32</v>
      </c>
      <c r="B122" s="40" t="s">
        <v>95</v>
      </c>
      <c r="C122" s="35">
        <f t="shared" ref="C122:N122" si="3">$F98*C121</f>
        <v>28500</v>
      </c>
      <c r="D122" s="35">
        <f t="shared" si="3"/>
        <v>39900</v>
      </c>
      <c r="E122" s="35">
        <f t="shared" si="3"/>
        <v>45600</v>
      </c>
      <c r="F122" s="35">
        <f t="shared" si="3"/>
        <v>51300</v>
      </c>
      <c r="G122" s="35">
        <f t="shared" si="3"/>
        <v>57000</v>
      </c>
      <c r="H122" s="35">
        <f t="shared" si="3"/>
        <v>57000</v>
      </c>
      <c r="I122" s="35">
        <f t="shared" si="3"/>
        <v>57000</v>
      </c>
      <c r="J122" s="35">
        <f t="shared" si="3"/>
        <v>57000</v>
      </c>
      <c r="K122" s="35">
        <f t="shared" si="3"/>
        <v>57000</v>
      </c>
      <c r="L122" s="35">
        <f t="shared" si="3"/>
        <v>57000</v>
      </c>
      <c r="M122" s="35">
        <f t="shared" si="3"/>
        <v>57000</v>
      </c>
      <c r="N122" s="35">
        <f t="shared" si="3"/>
        <v>57000</v>
      </c>
      <c r="O122" s="35">
        <f>SUM(C122:N122)</f>
        <v>621300</v>
      </c>
    </row>
    <row r="123" spans="1:15" ht="66.75" customHeight="1" x14ac:dyDescent="0.25">
      <c r="A123" s="39" t="s">
        <v>37</v>
      </c>
      <c r="B123" s="40" t="s">
        <v>96</v>
      </c>
      <c r="C123" s="35">
        <f t="shared" ref="C123:N123" si="4">SUM(C124:C127)</f>
        <v>10250</v>
      </c>
      <c r="D123" s="35">
        <f t="shared" si="4"/>
        <v>13150</v>
      </c>
      <c r="E123" s="35">
        <f t="shared" si="4"/>
        <v>14600</v>
      </c>
      <c r="F123" s="35">
        <f t="shared" si="4"/>
        <v>16050</v>
      </c>
      <c r="G123" s="35">
        <f t="shared" si="4"/>
        <v>17500</v>
      </c>
      <c r="H123" s="35">
        <f t="shared" si="4"/>
        <v>17500</v>
      </c>
      <c r="I123" s="35">
        <f t="shared" si="4"/>
        <v>17500</v>
      </c>
      <c r="J123" s="35">
        <f t="shared" si="4"/>
        <v>17500</v>
      </c>
      <c r="K123" s="35">
        <f t="shared" si="4"/>
        <v>17500</v>
      </c>
      <c r="L123" s="35">
        <f t="shared" si="4"/>
        <v>17500</v>
      </c>
      <c r="M123" s="35">
        <f t="shared" si="4"/>
        <v>17500</v>
      </c>
      <c r="N123" s="35">
        <f t="shared" si="4"/>
        <v>17500</v>
      </c>
      <c r="O123" s="35">
        <f>SUM(C123:N123)</f>
        <v>194050</v>
      </c>
    </row>
    <row r="124" spans="1:15" ht="31.5" x14ac:dyDescent="0.25">
      <c r="A124" s="39" t="s">
        <v>39</v>
      </c>
      <c r="B124" s="40" t="s">
        <v>97</v>
      </c>
      <c r="C124" s="35">
        <f>C121*H98</f>
        <v>7250</v>
      </c>
      <c r="D124" s="35">
        <f>D121*H98</f>
        <v>10150</v>
      </c>
      <c r="E124" s="35">
        <f>E121*H98</f>
        <v>11600</v>
      </c>
      <c r="F124" s="35">
        <f>F121*H98</f>
        <v>13050</v>
      </c>
      <c r="G124" s="35">
        <f>G121*H98</f>
        <v>14500</v>
      </c>
      <c r="H124" s="35">
        <f>H121*H98</f>
        <v>14500</v>
      </c>
      <c r="I124" s="35">
        <f>I121*H98</f>
        <v>14500</v>
      </c>
      <c r="J124" s="35">
        <f>J121*H98</f>
        <v>14500</v>
      </c>
      <c r="K124" s="35">
        <f>K121*H98</f>
        <v>14500</v>
      </c>
      <c r="L124" s="35">
        <f>L121*H98</f>
        <v>14500</v>
      </c>
      <c r="M124" s="35">
        <f>M121*H98</f>
        <v>14500</v>
      </c>
      <c r="N124" s="35">
        <f>N121*H98</f>
        <v>14500</v>
      </c>
      <c r="O124" s="35">
        <f>SUM(C124:N124)</f>
        <v>158050</v>
      </c>
    </row>
    <row r="125" spans="1:15" ht="15.75" x14ac:dyDescent="0.25">
      <c r="A125" s="39" t="s">
        <v>40</v>
      </c>
      <c r="B125" s="40" t="s">
        <v>98</v>
      </c>
      <c r="C125" s="35">
        <f>SUM(C104:C110)</f>
        <v>3000</v>
      </c>
      <c r="D125" s="35">
        <f>SUM(C104:C110)</f>
        <v>3000</v>
      </c>
      <c r="E125" s="35">
        <f>SUM(C104:C110)</f>
        <v>3000</v>
      </c>
      <c r="F125" s="35">
        <f>SUM(C104:C110)</f>
        <v>3000</v>
      </c>
      <c r="G125" s="35">
        <f>SUM(C104:C110)</f>
        <v>3000</v>
      </c>
      <c r="H125" s="35">
        <f>SUM(C104:C110)</f>
        <v>3000</v>
      </c>
      <c r="I125" s="35">
        <f>SUM(C104:C110)</f>
        <v>3000</v>
      </c>
      <c r="J125" s="35">
        <f>SUM(C104:C110)</f>
        <v>3000</v>
      </c>
      <c r="K125" s="35">
        <f>SUM(C104:C110)</f>
        <v>3000</v>
      </c>
      <c r="L125" s="35">
        <f>SUM(C104:C110)</f>
        <v>3000</v>
      </c>
      <c r="M125" s="35">
        <f>SUM(C104:C110)</f>
        <v>3000</v>
      </c>
      <c r="N125" s="35">
        <f>SUM(C104:C110)</f>
        <v>3000</v>
      </c>
      <c r="O125" s="35">
        <f>SUM(C125:N125)</f>
        <v>36000</v>
      </c>
    </row>
    <row r="126" spans="1:15" ht="15.75" x14ac:dyDescent="0.25">
      <c r="A126" s="39"/>
      <c r="B126" s="4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5.75" x14ac:dyDescent="0.25">
      <c r="A127" s="39" t="s">
        <v>36</v>
      </c>
      <c r="B127" s="4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>
        <f t="shared" ref="O127:O132" si="5">SUM(C127:N127)</f>
        <v>0</v>
      </c>
    </row>
    <row r="128" spans="1:15" ht="31.5" x14ac:dyDescent="0.25">
      <c r="A128" s="39" t="s">
        <v>41</v>
      </c>
      <c r="B128" s="40" t="s">
        <v>99</v>
      </c>
      <c r="C128" s="35">
        <f t="shared" ref="C128:N128" si="6">C122-C123</f>
        <v>18250</v>
      </c>
      <c r="D128" s="35">
        <f t="shared" si="6"/>
        <v>26750</v>
      </c>
      <c r="E128" s="35">
        <f t="shared" si="6"/>
        <v>31000</v>
      </c>
      <c r="F128" s="35">
        <f t="shared" si="6"/>
        <v>35250</v>
      </c>
      <c r="G128" s="35">
        <f t="shared" si="6"/>
        <v>39500</v>
      </c>
      <c r="H128" s="35">
        <f t="shared" si="6"/>
        <v>39500</v>
      </c>
      <c r="I128" s="35">
        <f t="shared" si="6"/>
        <v>39500</v>
      </c>
      <c r="J128" s="35">
        <f t="shared" si="6"/>
        <v>39500</v>
      </c>
      <c r="K128" s="35">
        <f t="shared" si="6"/>
        <v>39500</v>
      </c>
      <c r="L128" s="35">
        <f t="shared" si="6"/>
        <v>39500</v>
      </c>
      <c r="M128" s="35">
        <f t="shared" si="6"/>
        <v>39500</v>
      </c>
      <c r="N128" s="35">
        <f t="shared" si="6"/>
        <v>39500</v>
      </c>
      <c r="O128" s="35">
        <f t="shared" si="5"/>
        <v>427250</v>
      </c>
    </row>
    <row r="129" spans="1:15" ht="15.75" x14ac:dyDescent="0.25">
      <c r="A129" s="39" t="s">
        <v>45</v>
      </c>
      <c r="B129" s="40" t="s">
        <v>100</v>
      </c>
      <c r="C129" s="35">
        <f t="shared" ref="C129:N129" si="7">SUM(C130:C131)</f>
        <v>1710</v>
      </c>
      <c r="D129" s="35">
        <f t="shared" si="7"/>
        <v>2394</v>
      </c>
      <c r="E129" s="35">
        <f t="shared" si="7"/>
        <v>2736</v>
      </c>
      <c r="F129" s="35">
        <f t="shared" si="7"/>
        <v>3078</v>
      </c>
      <c r="G129" s="35">
        <f t="shared" si="7"/>
        <v>3420</v>
      </c>
      <c r="H129" s="35">
        <f t="shared" si="7"/>
        <v>3420</v>
      </c>
      <c r="I129" s="35">
        <f t="shared" si="7"/>
        <v>3420</v>
      </c>
      <c r="J129" s="35">
        <f t="shared" si="7"/>
        <v>3420</v>
      </c>
      <c r="K129" s="35">
        <f t="shared" si="7"/>
        <v>3420</v>
      </c>
      <c r="L129" s="35">
        <f t="shared" si="7"/>
        <v>3420</v>
      </c>
      <c r="M129" s="35">
        <f t="shared" si="7"/>
        <v>3420</v>
      </c>
      <c r="N129" s="35">
        <f t="shared" si="7"/>
        <v>3420</v>
      </c>
      <c r="O129" s="35">
        <f t="shared" si="5"/>
        <v>37278</v>
      </c>
    </row>
    <row r="130" spans="1:15" ht="33" x14ac:dyDescent="0.25">
      <c r="A130" s="39"/>
      <c r="B130" s="42" t="s">
        <v>101</v>
      </c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>
        <f t="shared" si="5"/>
        <v>0</v>
      </c>
    </row>
    <row r="131" spans="1:15" ht="49.5" x14ac:dyDescent="0.25">
      <c r="A131" s="39"/>
      <c r="B131" s="42" t="s">
        <v>102</v>
      </c>
      <c r="C131" s="36">
        <f t="shared" ref="C131:N131" si="8">C122*0.06</f>
        <v>1710</v>
      </c>
      <c r="D131" s="36">
        <f t="shared" si="8"/>
        <v>2394</v>
      </c>
      <c r="E131" s="36">
        <f t="shared" si="8"/>
        <v>2736</v>
      </c>
      <c r="F131" s="36">
        <f t="shared" si="8"/>
        <v>3078</v>
      </c>
      <c r="G131" s="36">
        <f t="shared" si="8"/>
        <v>3420</v>
      </c>
      <c r="H131" s="36">
        <f t="shared" si="8"/>
        <v>3420</v>
      </c>
      <c r="I131" s="36">
        <f t="shared" si="8"/>
        <v>3420</v>
      </c>
      <c r="J131" s="36">
        <f t="shared" si="8"/>
        <v>3420</v>
      </c>
      <c r="K131" s="36">
        <f t="shared" si="8"/>
        <v>3420</v>
      </c>
      <c r="L131" s="36">
        <f t="shared" si="8"/>
        <v>3420</v>
      </c>
      <c r="M131" s="36">
        <f t="shared" si="8"/>
        <v>3420</v>
      </c>
      <c r="N131" s="36">
        <f t="shared" si="8"/>
        <v>3420</v>
      </c>
      <c r="O131" s="36">
        <f t="shared" si="5"/>
        <v>37278</v>
      </c>
    </row>
    <row r="132" spans="1:15" ht="31.5" x14ac:dyDescent="0.25">
      <c r="A132" s="39" t="s">
        <v>49</v>
      </c>
      <c r="B132" s="38" t="s">
        <v>103</v>
      </c>
      <c r="C132" s="36">
        <f t="shared" ref="C132:N132" si="9">C128-C129</f>
        <v>16540</v>
      </c>
      <c r="D132" s="36">
        <f t="shared" si="9"/>
        <v>24356</v>
      </c>
      <c r="E132" s="36">
        <f t="shared" si="9"/>
        <v>28264</v>
      </c>
      <c r="F132" s="36">
        <f t="shared" si="9"/>
        <v>32172</v>
      </c>
      <c r="G132" s="36">
        <f t="shared" si="9"/>
        <v>36080</v>
      </c>
      <c r="H132" s="36">
        <f t="shared" si="9"/>
        <v>36080</v>
      </c>
      <c r="I132" s="36">
        <f t="shared" si="9"/>
        <v>36080</v>
      </c>
      <c r="J132" s="36">
        <f t="shared" si="9"/>
        <v>36080</v>
      </c>
      <c r="K132" s="36">
        <f t="shared" si="9"/>
        <v>36080</v>
      </c>
      <c r="L132" s="36">
        <f t="shared" si="9"/>
        <v>36080</v>
      </c>
      <c r="M132" s="36">
        <f t="shared" si="9"/>
        <v>36080</v>
      </c>
      <c r="N132" s="36">
        <f t="shared" si="9"/>
        <v>36080</v>
      </c>
      <c r="O132" s="36">
        <f t="shared" si="5"/>
        <v>389972</v>
      </c>
    </row>
    <row r="133" spans="1:15" ht="16.5" customHeight="1" x14ac:dyDescent="0.25">
      <c r="A133" s="56" t="s">
        <v>51</v>
      </c>
      <c r="B133" s="38" t="s">
        <v>104</v>
      </c>
      <c r="C133" s="56">
        <f>-C132+B134</f>
        <v>-366540</v>
      </c>
      <c r="D133" s="56">
        <f t="shared" ref="D133:N133" si="10">C133+D132</f>
        <v>-342184</v>
      </c>
      <c r="E133" s="56">
        <f t="shared" si="10"/>
        <v>-313920</v>
      </c>
      <c r="F133" s="56">
        <f t="shared" si="10"/>
        <v>-281748</v>
      </c>
      <c r="G133" s="56">
        <f t="shared" si="10"/>
        <v>-245668</v>
      </c>
      <c r="H133" s="56">
        <f t="shared" si="10"/>
        <v>-209588</v>
      </c>
      <c r="I133" s="56">
        <f t="shared" si="10"/>
        <v>-173508</v>
      </c>
      <c r="J133" s="56">
        <f t="shared" si="10"/>
        <v>-137428</v>
      </c>
      <c r="K133" s="56">
        <f t="shared" si="10"/>
        <v>-101348</v>
      </c>
      <c r="L133" s="56">
        <f t="shared" si="10"/>
        <v>-65268</v>
      </c>
      <c r="M133" s="56">
        <f t="shared" si="10"/>
        <v>-29188</v>
      </c>
      <c r="N133" s="56">
        <f t="shared" si="10"/>
        <v>6892</v>
      </c>
      <c r="O133" s="56"/>
    </row>
    <row r="134" spans="1:15" ht="15.75" x14ac:dyDescent="0.25">
      <c r="A134" s="56"/>
      <c r="B134" s="43">
        <f>-F63</f>
        <v>-350000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 ht="18.75" x14ac:dyDescent="0.25">
      <c r="A135" s="25"/>
    </row>
    <row r="136" spans="1:15" ht="18.75" x14ac:dyDescent="0.25">
      <c r="A136" s="52" t="s">
        <v>105</v>
      </c>
      <c r="B136" s="52"/>
      <c r="C136" s="52"/>
      <c r="D136" s="52"/>
      <c r="E136" s="52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ht="18.75" x14ac:dyDescent="0.25">
      <c r="A137" s="51" t="s">
        <v>106</v>
      </c>
      <c r="B137" s="51"/>
      <c r="C137" s="51"/>
      <c r="D137" s="51"/>
      <c r="E137" s="51"/>
    </row>
    <row r="138" spans="1:15" ht="47.25" x14ac:dyDescent="0.25">
      <c r="A138" s="44" t="s">
        <v>6</v>
      </c>
      <c r="B138" s="35" t="s">
        <v>80</v>
      </c>
      <c r="C138" s="35" t="s">
        <v>107</v>
      </c>
      <c r="D138" s="35" t="s">
        <v>108</v>
      </c>
      <c r="E138" s="35" t="s">
        <v>109</v>
      </c>
    </row>
    <row r="139" spans="1:15" ht="31.5" x14ac:dyDescent="0.25">
      <c r="A139" s="44" t="s">
        <v>13</v>
      </c>
      <c r="B139" s="45" t="s">
        <v>110</v>
      </c>
      <c r="C139" s="35" t="s">
        <v>111</v>
      </c>
      <c r="D139" s="46">
        <f>E139/12</f>
        <v>51775</v>
      </c>
      <c r="E139" s="35">
        <f>O122</f>
        <v>621300</v>
      </c>
    </row>
    <row r="140" spans="1:15" ht="31.5" x14ac:dyDescent="0.25">
      <c r="A140" s="44" t="s">
        <v>24</v>
      </c>
      <c r="B140" s="45" t="s">
        <v>112</v>
      </c>
      <c r="C140" s="35" t="s">
        <v>111</v>
      </c>
      <c r="D140" s="46">
        <f>E140/12</f>
        <v>19277.333333333332</v>
      </c>
      <c r="E140" s="35">
        <f>E141+E142</f>
        <v>231328</v>
      </c>
    </row>
    <row r="141" spans="1:15" ht="15.75" x14ac:dyDescent="0.25">
      <c r="A141" s="44" t="s">
        <v>32</v>
      </c>
      <c r="B141" s="45" t="s">
        <v>113</v>
      </c>
      <c r="C141" s="35" t="s">
        <v>111</v>
      </c>
      <c r="D141" s="46">
        <f>E141/12</f>
        <v>16170.833333333334</v>
      </c>
      <c r="E141" s="35">
        <f>O123</f>
        <v>194050</v>
      </c>
    </row>
    <row r="142" spans="1:15" ht="15.75" x14ac:dyDescent="0.25">
      <c r="A142" s="44" t="s">
        <v>37</v>
      </c>
      <c r="B142" s="45" t="s">
        <v>76</v>
      </c>
      <c r="C142" s="35" t="s">
        <v>111</v>
      </c>
      <c r="D142" s="46">
        <f>E142/12</f>
        <v>3106.5</v>
      </c>
      <c r="E142" s="35">
        <f>O129</f>
        <v>37278</v>
      </c>
    </row>
    <row r="143" spans="1:15" ht="15.75" x14ac:dyDescent="0.25">
      <c r="A143" s="44" t="s">
        <v>41</v>
      </c>
      <c r="B143" s="45" t="s">
        <v>114</v>
      </c>
      <c r="C143" s="35" t="s">
        <v>111</v>
      </c>
      <c r="D143" s="46">
        <f>E143/12</f>
        <v>32497.666666666668</v>
      </c>
      <c r="E143" s="35">
        <f>E139-E140</f>
        <v>389972</v>
      </c>
    </row>
    <row r="144" spans="1:15" ht="15.75" x14ac:dyDescent="0.25">
      <c r="A144" s="44" t="s">
        <v>45</v>
      </c>
      <c r="B144" s="45" t="s">
        <v>115</v>
      </c>
      <c r="C144" s="35" t="s">
        <v>116</v>
      </c>
      <c r="D144" s="46" t="s">
        <v>117</v>
      </c>
      <c r="E144" s="35">
        <v>12</v>
      </c>
    </row>
    <row r="145" spans="1:15" ht="31.5" x14ac:dyDescent="0.25">
      <c r="A145" s="44" t="s">
        <v>49</v>
      </c>
      <c r="B145" s="45" t="s">
        <v>118</v>
      </c>
      <c r="C145" s="35" t="s">
        <v>119</v>
      </c>
      <c r="D145" s="35" t="s">
        <v>117</v>
      </c>
      <c r="E145" s="47">
        <f>D143/D139</f>
        <v>0.62767101239336875</v>
      </c>
    </row>
    <row r="146" spans="1:15" ht="18.75" x14ac:dyDescent="0.25">
      <c r="A146" s="17"/>
    </row>
    <row r="147" spans="1:15" ht="18.75" x14ac:dyDescent="0.25">
      <c r="A147" s="52" t="s">
        <v>173</v>
      </c>
      <c r="B147" s="52"/>
      <c r="C147" s="52"/>
      <c r="D147" s="52"/>
      <c r="E147" s="52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ht="18.75" x14ac:dyDescent="0.25">
      <c r="A148" s="51" t="s">
        <v>120</v>
      </c>
      <c r="B148" s="51"/>
      <c r="C148" s="51"/>
      <c r="D148" s="51"/>
    </row>
    <row r="149" spans="1:15" ht="62.25" customHeight="1" x14ac:dyDescent="0.25">
      <c r="A149" s="3" t="s">
        <v>56</v>
      </c>
      <c r="B149" s="57" t="s">
        <v>121</v>
      </c>
      <c r="C149" s="30" t="s">
        <v>11</v>
      </c>
      <c r="D149" s="57" t="s">
        <v>122</v>
      </c>
    </row>
    <row r="150" spans="1:15" ht="15.75" x14ac:dyDescent="0.25">
      <c r="A150" s="31" t="s">
        <v>64</v>
      </c>
      <c r="B150" s="57"/>
      <c r="C150" s="27" t="s">
        <v>123</v>
      </c>
      <c r="D150" s="57"/>
    </row>
    <row r="151" spans="1:15" ht="180" customHeight="1" x14ac:dyDescent="0.25">
      <c r="A151" s="31">
        <v>1</v>
      </c>
      <c r="B151" s="13" t="s">
        <v>124</v>
      </c>
      <c r="C151" s="27">
        <v>350000</v>
      </c>
      <c r="D151" s="27">
        <v>100</v>
      </c>
    </row>
    <row r="152" spans="1:15" ht="31.5" x14ac:dyDescent="0.25">
      <c r="A152" s="31">
        <v>2</v>
      </c>
      <c r="B152" s="13" t="s">
        <v>125</v>
      </c>
      <c r="C152" s="27"/>
      <c r="D152" s="27"/>
    </row>
    <row r="153" spans="1:15" ht="47.25" x14ac:dyDescent="0.25">
      <c r="A153" s="31">
        <v>3</v>
      </c>
      <c r="B153" s="13" t="s">
        <v>126</v>
      </c>
      <c r="C153" s="27"/>
      <c r="D153" s="27"/>
    </row>
    <row r="154" spans="1:15" ht="15.75" x14ac:dyDescent="0.25">
      <c r="A154" s="26">
        <v>4</v>
      </c>
      <c r="B154" s="13" t="s">
        <v>50</v>
      </c>
      <c r="C154" s="58">
        <f>SUM(C151:C153)</f>
        <v>350000</v>
      </c>
      <c r="D154" s="58">
        <f>SUM(D151:D153)</f>
        <v>100</v>
      </c>
    </row>
    <row r="155" spans="1:15" ht="18.75" x14ac:dyDescent="0.25">
      <c r="A155" s="32"/>
    </row>
    <row r="156" spans="1:15" ht="18.75" x14ac:dyDescent="0.25">
      <c r="A156" s="52" t="s">
        <v>127</v>
      </c>
      <c r="B156" s="52"/>
      <c r="C156" s="52"/>
      <c r="D156" s="52"/>
    </row>
    <row r="157" spans="1:15" ht="18.75" x14ac:dyDescent="0.25">
      <c r="A157" s="51" t="s">
        <v>128</v>
      </c>
      <c r="B157" s="51"/>
      <c r="C157" s="51"/>
    </row>
    <row r="158" spans="1:15" ht="68.25" customHeight="1" thickBot="1" x14ac:dyDescent="0.3">
      <c r="A158" s="23" t="s">
        <v>129</v>
      </c>
      <c r="B158" s="9" t="s">
        <v>130</v>
      </c>
      <c r="C158" s="9" t="s">
        <v>131</v>
      </c>
    </row>
    <row r="159" spans="1:15" ht="111" customHeight="1" thickBot="1" x14ac:dyDescent="0.3">
      <c r="A159" s="23" t="s">
        <v>13</v>
      </c>
      <c r="B159" s="9" t="s">
        <v>154</v>
      </c>
      <c r="C159" s="9" t="s">
        <v>153</v>
      </c>
    </row>
    <row r="160" spans="1:15" ht="116.25" customHeight="1" thickBot="1" x14ac:dyDescent="0.3">
      <c r="A160" s="23" t="s">
        <v>24</v>
      </c>
      <c r="B160" s="9" t="s">
        <v>155</v>
      </c>
      <c r="C160" s="9" t="s">
        <v>156</v>
      </c>
    </row>
    <row r="161" spans="1:3" ht="35.25" customHeight="1" thickBot="1" x14ac:dyDescent="0.3">
      <c r="A161" s="23" t="s">
        <v>32</v>
      </c>
      <c r="B161" s="7"/>
      <c r="C161" s="7"/>
    </row>
    <row r="162" spans="1:3" ht="15.75" x14ac:dyDescent="0.25">
      <c r="A162" s="23" t="s">
        <v>36</v>
      </c>
      <c r="B162" s="7"/>
      <c r="C162" s="7"/>
    </row>
    <row r="163" spans="1:3" ht="18.75" x14ac:dyDescent="0.25">
      <c r="A163" s="17"/>
    </row>
  </sheetData>
  <mergeCells count="73">
    <mergeCell ref="A156:D156"/>
    <mergeCell ref="A157:C157"/>
    <mergeCell ref="A136:E136"/>
    <mergeCell ref="A137:E137"/>
    <mergeCell ref="A147:E147"/>
    <mergeCell ref="A148:D148"/>
    <mergeCell ref="B149:B150"/>
    <mergeCell ref="D149:D150"/>
    <mergeCell ref="A116:O116"/>
    <mergeCell ref="A117:O117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G91:G92"/>
    <mergeCell ref="H91:H92"/>
    <mergeCell ref="A100:C100"/>
    <mergeCell ref="A101:C101"/>
    <mergeCell ref="B102:B103"/>
    <mergeCell ref="C102:C103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2025-09-22T13:43:29Z</dcterms:modified>
  <dc:language>ru-RU</dc:language>
</cp:coreProperties>
</file>