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0.14\work1\Зиновьева\Готовые БП\Прочие БП\"/>
    </mc:Choice>
  </mc:AlternateContent>
  <xr:revisionPtr revIDLastSave="0" documentId="13_ncr:1_{0DB92262-E0CC-4735-B77D-33A0C471AE0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6" i="1" l="1"/>
  <c r="F29" i="1"/>
  <c r="F41" i="1"/>
  <c r="F39" i="1"/>
  <c r="F38" i="1"/>
  <c r="F30" i="1"/>
  <c r="F45" i="1"/>
  <c r="F46" i="1"/>
  <c r="F47" i="1"/>
  <c r="F48" i="1"/>
  <c r="F49" i="1"/>
  <c r="F31" i="1"/>
  <c r="F32" i="1"/>
  <c r="F33" i="1"/>
  <c r="F34" i="1"/>
  <c r="F35" i="1"/>
  <c r="F36" i="1"/>
  <c r="F37" i="1"/>
  <c r="F40" i="1"/>
  <c r="D157" i="1"/>
  <c r="C157" i="1"/>
  <c r="O133" i="1"/>
  <c r="O130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C117" i="1"/>
  <c r="H100" i="1"/>
  <c r="F100" i="1"/>
  <c r="H99" i="1"/>
  <c r="F99" i="1"/>
  <c r="H98" i="1"/>
  <c r="F98" i="1"/>
  <c r="H97" i="1"/>
  <c r="F97" i="1"/>
  <c r="H96" i="1"/>
  <c r="F96" i="1"/>
  <c r="F63" i="1"/>
  <c r="F62" i="1" s="1"/>
  <c r="F59" i="1"/>
  <c r="F58" i="1" s="1"/>
  <c r="F57" i="1"/>
  <c r="F56" i="1"/>
  <c r="F55" i="1"/>
  <c r="F54" i="1"/>
  <c r="F53" i="1"/>
  <c r="F52" i="1"/>
  <c r="F51" i="1"/>
  <c r="F42" i="1" l="1"/>
  <c r="B137" i="1"/>
  <c r="F101" i="1"/>
  <c r="F125" i="1" s="1"/>
  <c r="F50" i="1"/>
  <c r="H101" i="1"/>
  <c r="H127" i="1" s="1"/>
  <c r="H126" i="1" s="1"/>
  <c r="O128" i="1"/>
  <c r="D125" i="1"/>
  <c r="N125" i="1" l="1"/>
  <c r="N134" i="1" s="1"/>
  <c r="N132" i="1" s="1"/>
  <c r="E125" i="1"/>
  <c r="I125" i="1"/>
  <c r="I134" i="1" s="1"/>
  <c r="I132" i="1" s="1"/>
  <c r="K125" i="1"/>
  <c r="K134" i="1" s="1"/>
  <c r="K132" i="1" s="1"/>
  <c r="J125" i="1"/>
  <c r="C125" i="1"/>
  <c r="H125" i="1"/>
  <c r="H131" i="1" s="1"/>
  <c r="M125" i="1"/>
  <c r="M134" i="1" s="1"/>
  <c r="M132" i="1" s="1"/>
  <c r="G125" i="1"/>
  <c r="G134" i="1" s="1"/>
  <c r="G132" i="1" s="1"/>
  <c r="L125" i="1"/>
  <c r="L134" i="1" s="1"/>
  <c r="L132" i="1" s="1"/>
  <c r="F127" i="1"/>
  <c r="F126" i="1" s="1"/>
  <c r="F131" i="1" s="1"/>
  <c r="K127" i="1"/>
  <c r="K126" i="1" s="1"/>
  <c r="K131" i="1" s="1"/>
  <c r="J127" i="1"/>
  <c r="J126" i="1" s="1"/>
  <c r="N127" i="1"/>
  <c r="N126" i="1" s="1"/>
  <c r="L127" i="1"/>
  <c r="L126" i="1" s="1"/>
  <c r="D127" i="1"/>
  <c r="D126" i="1" s="1"/>
  <c r="D131" i="1" s="1"/>
  <c r="E127" i="1"/>
  <c r="E126" i="1" s="1"/>
  <c r="I127" i="1"/>
  <c r="I126" i="1" s="1"/>
  <c r="G127" i="1"/>
  <c r="G126" i="1" s="1"/>
  <c r="M127" i="1"/>
  <c r="M126" i="1" s="1"/>
  <c r="M131" i="1" s="1"/>
  <c r="C127" i="1"/>
  <c r="C126" i="1" s="1"/>
  <c r="F134" i="1"/>
  <c r="F132" i="1" s="1"/>
  <c r="D134" i="1"/>
  <c r="D132" i="1" s="1"/>
  <c r="N131" i="1" l="1"/>
  <c r="N135" i="1" s="1"/>
  <c r="E131" i="1"/>
  <c r="J131" i="1"/>
  <c r="J134" i="1"/>
  <c r="J132" i="1" s="1"/>
  <c r="E134" i="1"/>
  <c r="E132" i="1" s="1"/>
  <c r="G131" i="1"/>
  <c r="G135" i="1" s="1"/>
  <c r="L131" i="1"/>
  <c r="F135" i="1"/>
  <c r="O127" i="1"/>
  <c r="I131" i="1"/>
  <c r="I135" i="1" s="1"/>
  <c r="O125" i="1"/>
  <c r="E142" i="1" s="1"/>
  <c r="D142" i="1" s="1"/>
  <c r="C134" i="1"/>
  <c r="C132" i="1" s="1"/>
  <c r="H134" i="1"/>
  <c r="H132" i="1" s="1"/>
  <c r="H135" i="1" s="1"/>
  <c r="O126" i="1"/>
  <c r="E144" i="1" s="1"/>
  <c r="D144" i="1" s="1"/>
  <c r="L135" i="1"/>
  <c r="M135" i="1"/>
  <c r="D135" i="1"/>
  <c r="K135" i="1"/>
  <c r="C131" i="1"/>
  <c r="E135" i="1" l="1"/>
  <c r="J135" i="1"/>
  <c r="O134" i="1"/>
  <c r="O132" i="1"/>
  <c r="E145" i="1" s="1"/>
  <c r="D145" i="1" s="1"/>
  <c r="C135" i="1"/>
  <c r="O131" i="1"/>
  <c r="E143" i="1" l="1"/>
  <c r="E146" i="1" s="1"/>
  <c r="D146" i="1" s="1"/>
  <c r="E148" i="1" s="1"/>
  <c r="C136" i="1"/>
  <c r="D136" i="1" s="1"/>
  <c r="E136" i="1" s="1"/>
  <c r="F136" i="1" s="1"/>
  <c r="G136" i="1" s="1"/>
  <c r="H136" i="1" s="1"/>
  <c r="I136" i="1" s="1"/>
  <c r="J136" i="1" s="1"/>
  <c r="K136" i="1" s="1"/>
  <c r="L136" i="1" s="1"/>
  <c r="M136" i="1" s="1"/>
  <c r="N136" i="1" s="1"/>
  <c r="O135" i="1"/>
  <c r="D143" i="1" l="1"/>
</calcChain>
</file>

<file path=xl/sharedStrings.xml><?xml version="1.0" encoding="utf-8"?>
<sst xmlns="http://schemas.openxmlformats.org/spreadsheetml/2006/main" count="256" uniqueCount="185">
  <si>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</si>
  <si>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</si>
  <si>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</si>
  <si>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</si>
  <si>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</si>
  <si>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</si>
  <si>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</si>
  <si>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</si>
  <si>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</si>
  <si>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</si>
  <si>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</si>
  <si>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</si>
  <si>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</si>
  <si>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</si>
  <si>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</si>
  <si>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</si>
  <si>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</si>
  <si>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</si>
  <si>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</si>
  <si>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</si>
  <si>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</si>
  <si>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</si>
  <si>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</si>
  <si>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</si>
  <si>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</si>
  <si>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</si>
  <si>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</si>
  <si>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</si>
  <si>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</si>
  <si>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</si>
  <si>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</si>
  <si>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</si>
  <si>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</si>
  <si>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</si>
  <si>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</si>
  <si>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</si>
  <si>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</si>
  <si>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</si>
  <si>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</si>
  <si>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</si>
  <si>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</si>
  <si>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</si>
  <si>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</si>
  <si>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</si>
  <si>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</si>
  <si>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</si>
  <si>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</si>
  <si>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</si>
  <si>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</si>
  <si>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</si>
  <si>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</si>
  <si>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</si>
  <si>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</si>
  <si>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</si>
  <si>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</si>
  <si>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</si>
  <si>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</si>
  <si>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</si>
  <si>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</si>
  <si>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</si>
  <si>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</si>
  <si>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</si>
  <si>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</si>
  <si>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</si>
  <si>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</si>
  <si>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</si>
  <si>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</si>
  <si>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</si>
  <si>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</si>
  <si>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</si>
  <si>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</si>
  <si>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</si>
  <si>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</si>
  <si>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</si>
  <si>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</si>
  <si>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</si>
  <si>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</si>
  <si>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</si>
  <si>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</si>
  <si>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</si>
  <si>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</si>
  <si>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</si>
  <si>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</si>
  <si>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</si>
  <si>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</si>
  <si>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</si>
  <si>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</si>
  <si>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</si>
  <si>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</si>
  <si>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</si>
  <si>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</si>
  <si>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</si>
  <si>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</si>
  <si>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</si>
  <si>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</si>
  <si>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</si>
  <si>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</si>
  <si>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</si>
  <si>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</si>
  <si>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</si>
  <si>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</si>
  <si>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</si>
  <si>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</si>
  <si>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</si>
  <si>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</si>
  <si>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</si>
  <si>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</si>
  <si>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</si>
  <si>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</si>
  <si>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</si>
  <si>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</si>
  <si>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</si>
  <si>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</si>
  <si>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</si>
  <si>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</si>
  <si>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</si>
  <si>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</si>
  <si>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</si>
  <si>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</si>
  <si>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</si>
  <si>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</si>
  <si>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</si>
  <si>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</si>
  <si>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</si>
  <si>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</si>
  <si>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</si>
  <si>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</si>
  <si>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</si>
  <si>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</si>
  <si>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</si>
  <si>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</si>
  <si>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</si>
  <si>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</si>
  <si>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</si>
  <si>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</si>
  <si>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</si>
  <si>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</si>
  <si>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</si>
  <si>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</si>
  <si>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</si>
  <si>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</si>
  <si>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2.9.Опыт и достижения в планируемой деятельности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</si>
  <si>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</si>
  <si>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</si>
  <si>
    <t>Материально-производственные запасы:</t>
  </si>
  <si>
    <t>Установка алмазного сверления BYCON</t>
  </si>
  <si>
    <t>Сверлильные коронки, Диаметр 102</t>
  </si>
  <si>
    <t>Сверлильные коронки, Диаметр 62</t>
  </si>
  <si>
    <t>Сверлильные коронки, Диаметр 350</t>
  </si>
  <si>
    <t>Бак для воды 12л.</t>
  </si>
  <si>
    <t>Удлинитель L-500</t>
  </si>
  <si>
    <t>Диск алмазный для болгарки диметр 230</t>
  </si>
  <si>
    <t>Угловая шлифовальная машина Metabo</t>
  </si>
  <si>
    <t>Перфоратор</t>
  </si>
  <si>
    <t>Аренда</t>
  </si>
  <si>
    <t>Изготовление отверстий в бетоне и кирпиче</t>
  </si>
  <si>
    <t>шт</t>
  </si>
  <si>
    <t>Изготовление штроб</t>
  </si>
  <si>
    <t>1.10.</t>
  </si>
  <si>
    <t>1.11.</t>
  </si>
  <si>
    <t>Наушники</t>
  </si>
  <si>
    <t>Защитные очки</t>
  </si>
  <si>
    <t>1.12.</t>
  </si>
  <si>
    <t>Ключ 30*32</t>
  </si>
  <si>
    <t>Яндекс Маркет,Лемана ПРО</t>
  </si>
  <si>
    <t>Регулярное обновление и обслуживание оборудования.</t>
  </si>
  <si>
    <t>Проблемы с техническим оснащением и износ оборудования.</t>
  </si>
  <si>
    <t>Изменения в законодательстве, касающемся строительных работ.</t>
  </si>
  <si>
    <t>Обучение и повышение квалификации.</t>
  </si>
  <si>
    <t>5.3.Источники финансирования бизнес-плана (сметы расходов)</t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</si>
  <si>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Авито, "сарафанное радио", ВК.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</si>
  <si>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- </t>
    </r>
    <r>
      <rPr>
        <sz val="14"/>
        <color theme="1"/>
        <rFont val="Times New Roman"/>
        <family val="1"/>
        <charset val="204"/>
      </rPr>
      <t>Использование современных технологий и оборудования.
- Высокий уровень профессионализма и надежность услуг.
- Конкурентоспособные цены и гибкие условия оплаты.
- Быстрое выполнение работ и соблюдение сроков.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</si>
  <si>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- Строительные компании и подрядчики.
- Частные лица, занимающиеся строительством и ремонтом.
- Промышленные предприятия.</t>
    </r>
  </si>
  <si>
    <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</si>
  <si>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</si>
  <si>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 xml:space="preserve">Не будет. 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</si>
  <si>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Помещение в аренде.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</si>
  <si>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 xml:space="preserve">5 дней, 40 часов. 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</si>
  <si>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Самозанятость.Налог на НПД.</t>
    </r>
  </si>
  <si>
    <r>
      <t xml:space="preserve">2.7.Имеющееся оборудование/товары/сырье/имущество для бизнеса </t>
    </r>
    <r>
      <rPr>
        <sz val="14"/>
        <color theme="1"/>
        <rFont val="Times New Roman"/>
        <family val="1"/>
        <charset val="204"/>
      </rPr>
      <t>Оборудования нет.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</si>
  <si>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В начальной стадии.</t>
    </r>
  </si>
  <si>
    <r>
      <t>2.1.Наименование проекта</t>
    </r>
    <r>
      <rPr>
        <sz val="14"/>
        <color theme="1"/>
        <rFont val="Times New Roman"/>
        <family val="1"/>
        <charset val="204"/>
      </rPr>
      <t xml:space="preserve"> Алмазное бурение.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</si>
  <si>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Алмазное бурение отверстий.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</si>
  <si>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-Создание успешного бизнеса по предоставлению услуг алмазного бурения отверстий в различных материалах.- Привлечение и удержание клиентов через высокое качество услуг и использование современных технологий.
- Достижение финансовых показателей в первый год работы.
- Обучение и повышение квалификации.
- Расширение спектра предлагаемых услуг.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</si>
  <si>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</t>
    </r>
    <r>
      <rPr>
        <sz val="14"/>
        <color theme="1"/>
        <rFont val="Times New Roman"/>
        <family val="1"/>
        <charset val="204"/>
      </rPr>
      <t xml:space="preserve"> 8 месяцев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</si>
</sst>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" fontId="8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6"/>
  <sheetViews>
    <sheetView tabSelected="1" topLeftCell="A38" zoomScaleNormal="100" workbookViewId="0">
      <selection activeCell="L47" sqref="L47"/>
    </sheetView>
  </sheetViews>
  <sheetFormatPr defaultColWidth="8.7109375" defaultRowHeight="15" x14ac:dyDescent="0.25"/>
  <cols>
    <col min="1" max="1" width="6" customWidth="1"/>
    <col min="2" max="2" width="20.7109375" customWidth="1"/>
    <col min="3" max="3" width="19.42578125" customWidth="1"/>
    <col min="4" max="4" width="13.5703125" customWidth="1"/>
    <col min="5" max="5" width="18.28515625" customWidth="1"/>
    <col min="6" max="6" width="17.85546875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58" t="s">
        <v>0</v>
      </c>
      <c r="B1" s="58"/>
      <c r="C1" s="58"/>
      <c r="D1" s="58"/>
      <c r="E1" s="58"/>
      <c r="F1" s="58"/>
      <c r="G1" s="58"/>
    </row>
    <row r="2" spans="1:7" ht="18.75" customHeight="1" x14ac:dyDescent="0.3">
      <c r="A2" s="57" t="s">
        <v>1</v>
      </c>
      <c r="B2" s="57"/>
      <c r="C2" s="57"/>
      <c r="D2" s="57"/>
      <c r="E2" s="57"/>
      <c r="F2" s="57"/>
      <c r="G2" s="57"/>
    </row>
    <row r="3" spans="1:7" ht="19.5" customHeight="1" x14ac:dyDescent="0.3">
      <c r="A3" s="57" t="s">
        <v>132</v>
      </c>
      <c r="B3" s="57"/>
      <c r="C3" s="57"/>
      <c r="D3" s="57"/>
      <c r="E3" s="57"/>
      <c r="F3" s="57"/>
      <c r="G3" s="57"/>
    </row>
    <row r="4" spans="1:7" ht="18.75" customHeight="1" x14ac:dyDescent="0.3">
      <c r="A4" s="57" t="s">
        <v>133</v>
      </c>
      <c r="B4" s="57"/>
      <c r="C4" s="57"/>
      <c r="D4" s="57"/>
      <c r="E4" s="57"/>
      <c r="F4" s="57"/>
      <c r="G4" s="57"/>
    </row>
    <row r="5" spans="1:7" ht="21" customHeight="1" x14ac:dyDescent="0.3">
      <c r="A5" s="57" t="s">
        <v>134</v>
      </c>
      <c r="B5" s="57"/>
      <c r="C5" s="57"/>
      <c r="D5" s="57"/>
      <c r="E5" s="57"/>
      <c r="F5" s="57"/>
      <c r="G5" s="57"/>
    </row>
    <row r="6" spans="1:7" s="2" customFormat="1" ht="18.75" customHeight="1" x14ac:dyDescent="0.3">
      <c r="A6" s="57" t="s">
        <v>135</v>
      </c>
      <c r="B6" s="57"/>
      <c r="C6" s="57"/>
      <c r="D6" s="57"/>
      <c r="E6" s="57"/>
      <c r="F6" s="57"/>
      <c r="G6" s="57"/>
    </row>
    <row r="7" spans="1:7" ht="22.5" customHeight="1" x14ac:dyDescent="0.3">
      <c r="A7" s="57" t="s">
        <v>136</v>
      </c>
      <c r="B7" s="57"/>
      <c r="C7" s="57"/>
      <c r="D7" s="57"/>
      <c r="E7" s="57"/>
      <c r="F7" s="57"/>
      <c r="G7" s="57"/>
    </row>
    <row r="8" spans="1:7" ht="41.25" customHeight="1" x14ac:dyDescent="0.3">
      <c r="A8" s="57" t="s">
        <v>137</v>
      </c>
      <c r="B8" s="57"/>
      <c r="C8" s="57"/>
      <c r="D8" s="57"/>
      <c r="E8" s="57"/>
      <c r="F8" s="57"/>
      <c r="G8" s="57"/>
    </row>
    <row r="9" spans="1:7" ht="41.25" customHeight="1" x14ac:dyDescent="0.3">
      <c r="A9" s="57" t="s">
        <v>139</v>
      </c>
      <c r="B9" s="57"/>
      <c r="C9" s="57"/>
      <c r="D9" s="57"/>
      <c r="E9" s="57"/>
      <c r="F9" s="57"/>
      <c r="G9" s="57"/>
    </row>
    <row r="10" spans="1:7" ht="21.75" customHeight="1" x14ac:dyDescent="0.3">
      <c r="A10" s="57" t="s">
        <v>2</v>
      </c>
      <c r="B10" s="57"/>
      <c r="C10" s="57"/>
      <c r="D10" s="57"/>
      <c r="E10" s="57"/>
      <c r="F10" s="57"/>
      <c r="G10" s="57"/>
    </row>
    <row r="11" spans="1:7" ht="36.75" customHeight="1" x14ac:dyDescent="0.3">
      <c r="A11" s="57" t="s">
        <v>140</v>
      </c>
      <c r="B11" s="57"/>
      <c r="C11" s="57"/>
      <c r="D11" s="57"/>
      <c r="E11" s="57"/>
      <c r="F11" s="57"/>
      <c r="G11" s="57"/>
    </row>
    <row r="12" spans="1:7" ht="18.75" customHeight="1" x14ac:dyDescent="0.3">
      <c r="A12" s="57" t="s">
        <v>3</v>
      </c>
      <c r="B12" s="57"/>
      <c r="C12" s="57"/>
      <c r="D12" s="57"/>
      <c r="E12" s="57"/>
      <c r="F12" s="57"/>
      <c r="G12" s="57"/>
    </row>
    <row r="13" spans="1:7" ht="21" customHeight="1" x14ac:dyDescent="0.3">
      <c r="A13" s="57" t="s">
        <v>181</v>
      </c>
      <c r="B13" s="57"/>
      <c r="C13" s="57"/>
      <c r="D13" s="57"/>
      <c r="E13" s="57"/>
      <c r="F13" s="57"/>
      <c r="G13" s="57"/>
    </row>
    <row r="14" spans="1:7" ht="122.25" customHeight="1" x14ac:dyDescent="0.3">
      <c r="A14" s="57" t="s">
        <v>183</v>
      </c>
      <c r="B14" s="57"/>
      <c r="C14" s="57"/>
      <c r="D14" s="57"/>
      <c r="E14" s="57"/>
      <c r="F14" s="57"/>
      <c r="G14" s="57"/>
    </row>
    <row r="15" spans="1:7" ht="24" customHeight="1" x14ac:dyDescent="0.3">
      <c r="A15" s="57" t="s">
        <v>182</v>
      </c>
      <c r="B15" s="57"/>
      <c r="C15" s="57"/>
      <c r="D15" s="57"/>
      <c r="E15" s="57"/>
      <c r="F15" s="57"/>
      <c r="G15" s="57"/>
    </row>
    <row r="16" spans="1:7" ht="37.5" customHeight="1" x14ac:dyDescent="0.3">
      <c r="A16" s="57" t="s">
        <v>178</v>
      </c>
      <c r="B16" s="57"/>
      <c r="C16" s="57"/>
      <c r="D16" s="57"/>
      <c r="E16" s="57"/>
      <c r="F16" s="57"/>
      <c r="G16" s="57"/>
    </row>
    <row r="17" spans="1:7" ht="43.5" customHeight="1" x14ac:dyDescent="0.3">
      <c r="A17" s="57" t="s">
        <v>177</v>
      </c>
      <c r="B17" s="57"/>
      <c r="C17" s="57"/>
      <c r="D17" s="57"/>
      <c r="E17" s="57"/>
      <c r="F17" s="57"/>
      <c r="G17" s="57"/>
    </row>
    <row r="18" spans="1:7" ht="48" customHeight="1" x14ac:dyDescent="0.3">
      <c r="A18" s="57" t="s">
        <v>176</v>
      </c>
      <c r="B18" s="57"/>
      <c r="C18" s="57"/>
      <c r="D18" s="57"/>
      <c r="E18" s="57"/>
      <c r="F18" s="57"/>
      <c r="G18" s="57"/>
    </row>
    <row r="19" spans="1:7" ht="24.75" customHeight="1" x14ac:dyDescent="0.3">
      <c r="A19" s="57" t="s">
        <v>179</v>
      </c>
      <c r="B19" s="57"/>
      <c r="C19" s="57"/>
      <c r="D19" s="57"/>
      <c r="E19" s="57"/>
      <c r="F19" s="57"/>
      <c r="G19" s="57"/>
    </row>
    <row r="20" spans="1:7" ht="39" customHeight="1" x14ac:dyDescent="0.3">
      <c r="A20" s="57" t="s">
        <v>175</v>
      </c>
      <c r="B20" s="57"/>
      <c r="C20" s="57"/>
      <c r="D20" s="57"/>
      <c r="E20" s="57"/>
      <c r="F20" s="57"/>
      <c r="G20" s="57"/>
    </row>
    <row r="21" spans="1:7" ht="24" customHeight="1" x14ac:dyDescent="0.3">
      <c r="A21" s="57" t="s">
        <v>141</v>
      </c>
      <c r="B21" s="57"/>
      <c r="C21" s="57"/>
      <c r="D21" s="57"/>
      <c r="E21" s="57"/>
      <c r="F21" s="57"/>
      <c r="G21" s="57"/>
    </row>
    <row r="22" spans="1:7" ht="21" customHeight="1" x14ac:dyDescent="0.3">
      <c r="A22" s="57" t="s">
        <v>180</v>
      </c>
      <c r="B22" s="57"/>
      <c r="C22" s="57"/>
      <c r="D22" s="57"/>
      <c r="E22" s="57"/>
      <c r="F22" s="57"/>
      <c r="G22" s="57"/>
    </row>
    <row r="23" spans="1:7" ht="18.75" customHeight="1" x14ac:dyDescent="0.3">
      <c r="A23" s="57" t="s">
        <v>138</v>
      </c>
      <c r="B23" s="57"/>
      <c r="C23" s="57"/>
      <c r="D23" s="57"/>
      <c r="E23" s="57"/>
      <c r="F23" s="57"/>
      <c r="G23" s="57"/>
    </row>
    <row r="24" spans="1:7" ht="21.75" customHeight="1" x14ac:dyDescent="0.3">
      <c r="A24" s="57" t="s">
        <v>142</v>
      </c>
      <c r="B24" s="57"/>
      <c r="C24" s="57"/>
      <c r="D24" s="57"/>
      <c r="E24" s="57"/>
      <c r="F24" s="57"/>
      <c r="G24" s="57"/>
    </row>
    <row r="25" spans="1:7" ht="19.5" customHeight="1" x14ac:dyDescent="0.3">
      <c r="A25" s="57" t="s">
        <v>184</v>
      </c>
      <c r="B25" s="57"/>
      <c r="C25" s="57"/>
      <c r="D25" s="57"/>
      <c r="E25" s="57"/>
      <c r="F25" s="57"/>
      <c r="G25" s="57"/>
    </row>
    <row r="26" spans="1:7" ht="42" customHeight="1" x14ac:dyDescent="0.3">
      <c r="A26" s="57" t="s">
        <v>4</v>
      </c>
      <c r="B26" s="57"/>
      <c r="C26" s="57"/>
      <c r="D26" s="57"/>
      <c r="E26" s="57"/>
      <c r="F26" s="57"/>
      <c r="G26" s="57"/>
    </row>
    <row r="27" spans="1:7" ht="18.75" x14ac:dyDescent="0.25">
      <c r="A27" s="51" t="s">
        <v>5</v>
      </c>
      <c r="B27" s="51"/>
      <c r="C27" s="51"/>
      <c r="D27" s="51"/>
      <c r="E27" s="51"/>
      <c r="F27" s="51"/>
      <c r="G27" s="51"/>
    </row>
    <row r="28" spans="1:7" ht="63" customHeight="1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3" t="s">
        <v>12</v>
      </c>
    </row>
    <row r="29" spans="1:7" ht="32.25" thickBot="1" x14ac:dyDescent="0.3">
      <c r="A29" s="1" t="s">
        <v>13</v>
      </c>
      <c r="B29" s="4" t="s">
        <v>14</v>
      </c>
      <c r="C29" s="4"/>
      <c r="D29" s="4"/>
      <c r="E29" s="4"/>
      <c r="F29" s="33">
        <f>F30+F31+F32+F33+F34+F35+F36+F37+F38+F39+F40+F41</f>
        <v>312500</v>
      </c>
      <c r="G29" s="5"/>
    </row>
    <row r="30" spans="1:7" ht="48" thickBot="1" x14ac:dyDescent="0.3">
      <c r="A30" s="6" t="s">
        <v>15</v>
      </c>
      <c r="B30" s="7" t="s">
        <v>145</v>
      </c>
      <c r="C30" s="8"/>
      <c r="D30" s="9">
        <v>1</v>
      </c>
      <c r="E30" s="9">
        <v>190000</v>
      </c>
      <c r="F30" s="33">
        <f>D30*E30</f>
        <v>190000</v>
      </c>
      <c r="G30" s="10" t="s">
        <v>164</v>
      </c>
    </row>
    <row r="31" spans="1:7" ht="48" thickBot="1" x14ac:dyDescent="0.3">
      <c r="A31" s="11" t="s">
        <v>16</v>
      </c>
      <c r="B31" s="7" t="s">
        <v>146</v>
      </c>
      <c r="C31" s="8"/>
      <c r="D31" s="9">
        <v>1</v>
      </c>
      <c r="E31" s="9">
        <v>5000</v>
      </c>
      <c r="F31" s="33">
        <f t="shared" ref="F31:F41" si="0">D31*E31</f>
        <v>5000</v>
      </c>
      <c r="G31" s="10" t="s">
        <v>164</v>
      </c>
    </row>
    <row r="32" spans="1:7" ht="48" thickBot="1" x14ac:dyDescent="0.3">
      <c r="A32" s="6" t="s">
        <v>17</v>
      </c>
      <c r="B32" s="7" t="s">
        <v>147</v>
      </c>
      <c r="C32" s="8"/>
      <c r="D32" s="9">
        <v>1</v>
      </c>
      <c r="E32" s="9">
        <v>3000</v>
      </c>
      <c r="F32" s="33">
        <f t="shared" si="0"/>
        <v>3000</v>
      </c>
      <c r="G32" s="10" t="s">
        <v>164</v>
      </c>
    </row>
    <row r="33" spans="1:7" ht="48" thickBot="1" x14ac:dyDescent="0.3">
      <c r="A33" s="12" t="s">
        <v>18</v>
      </c>
      <c r="B33" s="7" t="s">
        <v>148</v>
      </c>
      <c r="C33" s="8"/>
      <c r="D33" s="9">
        <v>1</v>
      </c>
      <c r="E33" s="9">
        <v>28000</v>
      </c>
      <c r="F33" s="33">
        <f t="shared" si="0"/>
        <v>28000</v>
      </c>
      <c r="G33" s="10" t="s">
        <v>164</v>
      </c>
    </row>
    <row r="34" spans="1:7" ht="45.75" customHeight="1" thickBot="1" x14ac:dyDescent="0.3">
      <c r="A34" s="12" t="s">
        <v>19</v>
      </c>
      <c r="B34" s="7" t="s">
        <v>149</v>
      </c>
      <c r="C34" s="8"/>
      <c r="D34" s="9">
        <v>2</v>
      </c>
      <c r="E34" s="9">
        <v>8000</v>
      </c>
      <c r="F34" s="33">
        <f t="shared" si="0"/>
        <v>16000</v>
      </c>
      <c r="G34" s="10" t="s">
        <v>164</v>
      </c>
    </row>
    <row r="35" spans="1:7" ht="45" customHeight="1" thickBot="1" x14ac:dyDescent="0.3">
      <c r="A35" s="12" t="s">
        <v>20</v>
      </c>
      <c r="B35" s="7" t="s">
        <v>150</v>
      </c>
      <c r="C35" s="8"/>
      <c r="D35" s="9">
        <v>1</v>
      </c>
      <c r="E35" s="9">
        <v>6000</v>
      </c>
      <c r="F35" s="33">
        <f t="shared" si="0"/>
        <v>6000</v>
      </c>
      <c r="G35" s="10" t="s">
        <v>164</v>
      </c>
    </row>
    <row r="36" spans="1:7" ht="50.25" customHeight="1" thickBot="1" x14ac:dyDescent="0.3">
      <c r="A36" s="12" t="s">
        <v>21</v>
      </c>
      <c r="B36" s="7" t="s">
        <v>151</v>
      </c>
      <c r="C36" s="8"/>
      <c r="D36" s="9">
        <v>1</v>
      </c>
      <c r="E36" s="9">
        <v>4000</v>
      </c>
      <c r="F36" s="33">
        <f t="shared" si="0"/>
        <v>4000</v>
      </c>
      <c r="G36" s="10" t="s">
        <v>164</v>
      </c>
    </row>
    <row r="37" spans="1:7" ht="48.75" customHeight="1" thickBot="1" x14ac:dyDescent="0.3">
      <c r="A37" s="12" t="s">
        <v>22</v>
      </c>
      <c r="B37" s="7" t="s">
        <v>152</v>
      </c>
      <c r="C37" s="8"/>
      <c r="D37" s="9">
        <v>1</v>
      </c>
      <c r="E37" s="9">
        <v>18000</v>
      </c>
      <c r="F37" s="33">
        <f t="shared" si="0"/>
        <v>18000</v>
      </c>
      <c r="G37" s="10" t="s">
        <v>164</v>
      </c>
    </row>
    <row r="38" spans="1:7" ht="44.25" customHeight="1" thickBot="1" x14ac:dyDescent="0.3">
      <c r="A38" s="12" t="s">
        <v>23</v>
      </c>
      <c r="B38" s="7" t="s">
        <v>160</v>
      </c>
      <c r="C38" s="8"/>
      <c r="D38" s="9">
        <v>1</v>
      </c>
      <c r="E38" s="9">
        <v>1500</v>
      </c>
      <c r="F38" s="33">
        <f t="shared" si="0"/>
        <v>1500</v>
      </c>
      <c r="G38" s="10" t="s">
        <v>164</v>
      </c>
    </row>
    <row r="39" spans="1:7" ht="45" customHeight="1" thickBot="1" x14ac:dyDescent="0.3">
      <c r="A39" s="12" t="s">
        <v>158</v>
      </c>
      <c r="B39" s="7" t="s">
        <v>161</v>
      </c>
      <c r="C39" s="8"/>
      <c r="D39" s="9">
        <v>1</v>
      </c>
      <c r="E39" s="9">
        <v>500</v>
      </c>
      <c r="F39" s="33">
        <f t="shared" si="0"/>
        <v>500</v>
      </c>
      <c r="G39" s="10" t="s">
        <v>164</v>
      </c>
    </row>
    <row r="40" spans="1:7" ht="44.25" customHeight="1" thickBot="1" x14ac:dyDescent="0.3">
      <c r="A40" s="12" t="s">
        <v>159</v>
      </c>
      <c r="B40" s="7" t="s">
        <v>153</v>
      </c>
      <c r="C40" s="8"/>
      <c r="D40" s="9">
        <v>1</v>
      </c>
      <c r="E40" s="9">
        <v>40000</v>
      </c>
      <c r="F40" s="33">
        <f t="shared" si="0"/>
        <v>40000</v>
      </c>
      <c r="G40" s="10" t="s">
        <v>164</v>
      </c>
    </row>
    <row r="41" spans="1:7" ht="45" customHeight="1" thickBot="1" x14ac:dyDescent="0.3">
      <c r="A41" s="12" t="s">
        <v>162</v>
      </c>
      <c r="B41" s="7" t="s">
        <v>163</v>
      </c>
      <c r="C41" s="8"/>
      <c r="D41" s="9">
        <v>1</v>
      </c>
      <c r="E41" s="9">
        <v>500</v>
      </c>
      <c r="F41" s="33">
        <f t="shared" si="0"/>
        <v>500</v>
      </c>
      <c r="G41" s="10" t="s">
        <v>164</v>
      </c>
    </row>
    <row r="42" spans="1:7" ht="48" thickBot="1" x14ac:dyDescent="0.3">
      <c r="A42" s="6" t="s">
        <v>24</v>
      </c>
      <c r="B42" s="48" t="s">
        <v>144</v>
      </c>
      <c r="C42" s="14"/>
      <c r="D42" s="14"/>
      <c r="E42" s="14"/>
      <c r="F42" s="33">
        <f>F43+F44+F45+F46+F47+F48+F49</f>
        <v>0</v>
      </c>
      <c r="G42" s="14"/>
    </row>
    <row r="43" spans="1:7" ht="16.5" thickBot="1" x14ac:dyDescent="0.3">
      <c r="A43" s="6" t="s">
        <v>25</v>
      </c>
      <c r="B43" s="13"/>
      <c r="C43" s="14"/>
      <c r="D43" s="9"/>
      <c r="E43" s="9"/>
      <c r="F43" s="33"/>
      <c r="G43" s="9"/>
    </row>
    <row r="44" spans="1:7" ht="15.75" x14ac:dyDescent="0.25">
      <c r="A44" s="6" t="s">
        <v>26</v>
      </c>
      <c r="B44" s="13"/>
      <c r="C44" s="14"/>
      <c r="D44" s="9"/>
      <c r="E44" s="9"/>
      <c r="F44" s="33"/>
      <c r="G44" s="9"/>
    </row>
    <row r="45" spans="1:7" ht="15.75" x14ac:dyDescent="0.25">
      <c r="A45" s="12" t="s">
        <v>27</v>
      </c>
      <c r="B45" s="13"/>
      <c r="C45" s="14"/>
      <c r="D45" s="9"/>
      <c r="E45" s="9"/>
      <c r="F45" s="33">
        <f t="shared" ref="F45:F49" si="1">D45*E45</f>
        <v>0</v>
      </c>
      <c r="G45" s="9"/>
    </row>
    <row r="46" spans="1:7" ht="15.75" x14ac:dyDescent="0.25">
      <c r="A46" s="6" t="s">
        <v>28</v>
      </c>
      <c r="B46" s="13"/>
      <c r="C46" s="14"/>
      <c r="D46" s="9"/>
      <c r="E46" s="9"/>
      <c r="F46" s="33">
        <f t="shared" si="1"/>
        <v>0</v>
      </c>
      <c r="G46" s="9"/>
    </row>
    <row r="47" spans="1:7" ht="15.75" x14ac:dyDescent="0.25">
      <c r="A47" s="6" t="s">
        <v>29</v>
      </c>
      <c r="B47" s="13"/>
      <c r="C47" s="14"/>
      <c r="D47" s="9"/>
      <c r="E47" s="9"/>
      <c r="F47" s="33">
        <f t="shared" si="1"/>
        <v>0</v>
      </c>
      <c r="G47" s="9"/>
    </row>
    <row r="48" spans="1:7" ht="15.75" x14ac:dyDescent="0.25">
      <c r="A48" s="6" t="s">
        <v>30</v>
      </c>
      <c r="B48" s="13"/>
      <c r="C48" s="14"/>
      <c r="D48" s="9"/>
      <c r="E48" s="9"/>
      <c r="F48" s="33">
        <f t="shared" si="1"/>
        <v>0</v>
      </c>
      <c r="G48" s="9"/>
    </row>
    <row r="49" spans="1:7" ht="15.75" x14ac:dyDescent="0.25">
      <c r="A49" s="6" t="s">
        <v>31</v>
      </c>
      <c r="B49" s="13"/>
      <c r="C49" s="14"/>
      <c r="D49" s="9"/>
      <c r="E49" s="9"/>
      <c r="F49" s="33">
        <f t="shared" si="1"/>
        <v>0</v>
      </c>
      <c r="G49" s="9"/>
    </row>
    <row r="50" spans="1:7" ht="78.75" x14ac:dyDescent="0.25">
      <c r="A50" s="6" t="s">
        <v>32</v>
      </c>
      <c r="B50" s="48" t="s">
        <v>33</v>
      </c>
      <c r="C50" s="14"/>
      <c r="D50" s="14"/>
      <c r="E50" s="14"/>
      <c r="F50" s="33">
        <f>SUM(F51:F53)</f>
        <v>37500</v>
      </c>
      <c r="G50" s="14"/>
    </row>
    <row r="51" spans="1:7" ht="15.75" x14ac:dyDescent="0.25">
      <c r="A51" s="6" t="s">
        <v>34</v>
      </c>
      <c r="B51" s="13" t="s">
        <v>154</v>
      </c>
      <c r="C51" s="9"/>
      <c r="D51" s="9">
        <v>5</v>
      </c>
      <c r="E51" s="9">
        <v>7500</v>
      </c>
      <c r="F51" s="33">
        <f t="shared" ref="F51:F57" si="2">D51*E51</f>
        <v>37500</v>
      </c>
      <c r="G51" s="9"/>
    </row>
    <row r="52" spans="1:7" ht="15.75" x14ac:dyDescent="0.25">
      <c r="A52" s="6" t="s">
        <v>35</v>
      </c>
      <c r="B52" s="13"/>
      <c r="C52" s="14"/>
      <c r="D52" s="14"/>
      <c r="E52" s="14"/>
      <c r="F52" s="33">
        <f t="shared" si="2"/>
        <v>0</v>
      </c>
      <c r="G52" s="14"/>
    </row>
    <row r="53" spans="1:7" ht="15.75" x14ac:dyDescent="0.25">
      <c r="A53" s="6" t="s">
        <v>36</v>
      </c>
      <c r="B53" s="13"/>
      <c r="C53" s="14"/>
      <c r="D53" s="14"/>
      <c r="E53" s="14"/>
      <c r="F53" s="33">
        <f t="shared" si="2"/>
        <v>0</v>
      </c>
      <c r="G53" s="14"/>
    </row>
    <row r="54" spans="1:7" ht="409.5" x14ac:dyDescent="0.25">
      <c r="A54" s="6" t="s">
        <v>37</v>
      </c>
      <c r="B54" s="13" t="s">
        <v>38</v>
      </c>
      <c r="C54" s="14"/>
      <c r="D54" s="14"/>
      <c r="E54" s="14"/>
      <c r="F54" s="33">
        <f t="shared" si="2"/>
        <v>0</v>
      </c>
      <c r="G54" s="14"/>
    </row>
    <row r="55" spans="1:7" ht="15.75" x14ac:dyDescent="0.25">
      <c r="A55" s="6" t="s">
        <v>39</v>
      </c>
      <c r="B55" s="13"/>
      <c r="C55" s="14"/>
      <c r="D55" s="14"/>
      <c r="E55" s="14"/>
      <c r="F55" s="33">
        <f t="shared" si="2"/>
        <v>0</v>
      </c>
      <c r="G55" s="14"/>
    </row>
    <row r="56" spans="1:7" ht="15.75" x14ac:dyDescent="0.25">
      <c r="A56" s="6" t="s">
        <v>40</v>
      </c>
      <c r="B56" s="13"/>
      <c r="C56" s="14"/>
      <c r="D56" s="14"/>
      <c r="E56" s="14"/>
      <c r="F56" s="33">
        <f t="shared" si="2"/>
        <v>0</v>
      </c>
      <c r="G56" s="14"/>
    </row>
    <row r="57" spans="1:7" ht="15.75" x14ac:dyDescent="0.25">
      <c r="A57" s="6" t="s">
        <v>36</v>
      </c>
      <c r="B57" s="13"/>
      <c r="C57" s="14"/>
      <c r="D57" s="14"/>
      <c r="E57" s="14"/>
      <c r="F57" s="33">
        <f t="shared" si="2"/>
        <v>0</v>
      </c>
      <c r="G57" s="14"/>
    </row>
    <row r="58" spans="1:7" ht="283.5" x14ac:dyDescent="0.25">
      <c r="A58" s="6" t="s">
        <v>41</v>
      </c>
      <c r="B58" s="13" t="s">
        <v>42</v>
      </c>
      <c r="C58" s="14"/>
      <c r="D58" s="14"/>
      <c r="E58" s="14"/>
      <c r="F58" s="33">
        <f>SUM(F59:F61)</f>
        <v>0</v>
      </c>
      <c r="G58" s="14"/>
    </row>
    <row r="59" spans="1:7" ht="15.75" x14ac:dyDescent="0.25">
      <c r="A59" s="6" t="s">
        <v>43</v>
      </c>
      <c r="B59" s="13"/>
      <c r="C59" s="14"/>
      <c r="D59" s="14"/>
      <c r="E59" s="14"/>
      <c r="F59" s="34">
        <f>D59*E59</f>
        <v>0</v>
      </c>
      <c r="G59" s="14"/>
    </row>
    <row r="60" spans="1:7" ht="15.75" x14ac:dyDescent="0.25">
      <c r="A60" s="6" t="s">
        <v>44</v>
      </c>
      <c r="B60" s="13"/>
      <c r="C60" s="14"/>
      <c r="D60" s="14"/>
      <c r="E60" s="14"/>
      <c r="F60" s="34"/>
      <c r="G60" s="14"/>
    </row>
    <row r="61" spans="1:7" ht="15.75" x14ac:dyDescent="0.25">
      <c r="A61" s="6" t="s">
        <v>36</v>
      </c>
      <c r="B61" s="13"/>
      <c r="C61" s="14"/>
      <c r="D61" s="14"/>
      <c r="E61" s="14"/>
      <c r="F61" s="34"/>
      <c r="G61" s="14"/>
    </row>
    <row r="62" spans="1:7" ht="15.75" x14ac:dyDescent="0.25">
      <c r="A62" s="6" t="s">
        <v>45</v>
      </c>
      <c r="B62" s="13" t="s">
        <v>46</v>
      </c>
      <c r="C62" s="14"/>
      <c r="D62" s="14"/>
      <c r="E62" s="14"/>
      <c r="F62" s="34">
        <f>SUM(F63:F65)</f>
        <v>0</v>
      </c>
      <c r="G62" s="14"/>
    </row>
    <row r="63" spans="1:7" ht="15.75" x14ac:dyDescent="0.25">
      <c r="A63" s="6" t="s">
        <v>47</v>
      </c>
      <c r="B63" s="15"/>
      <c r="C63" s="14"/>
      <c r="D63" s="9"/>
      <c r="E63" s="9"/>
      <c r="F63" s="34">
        <f>E63*D63</f>
        <v>0</v>
      </c>
      <c r="G63" s="14"/>
    </row>
    <row r="64" spans="1:7" ht="15.75" x14ac:dyDescent="0.25">
      <c r="A64" s="6" t="s">
        <v>48</v>
      </c>
      <c r="B64" s="13"/>
      <c r="C64" s="14"/>
      <c r="D64" s="14"/>
      <c r="E64" s="14"/>
      <c r="F64" s="34"/>
      <c r="G64" s="14"/>
    </row>
    <row r="65" spans="1:7" ht="15.75" x14ac:dyDescent="0.25">
      <c r="A65" s="6" t="s">
        <v>36</v>
      </c>
      <c r="B65" s="13"/>
      <c r="C65" s="14"/>
      <c r="D65" s="14"/>
      <c r="E65" s="14"/>
      <c r="F65" s="34"/>
      <c r="G65" s="14"/>
    </row>
    <row r="66" spans="1:7" ht="15.75" x14ac:dyDescent="0.25">
      <c r="A66" s="6" t="s">
        <v>49</v>
      </c>
      <c r="B66" s="7" t="s">
        <v>50</v>
      </c>
      <c r="C66" s="16"/>
      <c r="D66" s="14"/>
      <c r="E66" s="14"/>
      <c r="F66" s="34">
        <f>F29+F42+F50</f>
        <v>350000</v>
      </c>
      <c r="G66" s="14"/>
    </row>
    <row r="67" spans="1:7" ht="13.5" customHeight="1" x14ac:dyDescent="0.25">
      <c r="A67" s="17"/>
    </row>
    <row r="68" spans="1:7" ht="18.75" hidden="1" x14ac:dyDescent="0.25">
      <c r="A68" s="50"/>
      <c r="B68" s="50"/>
      <c r="C68" s="50"/>
      <c r="D68" s="50"/>
      <c r="E68" s="50"/>
      <c r="F68" s="50"/>
      <c r="G68" s="50"/>
    </row>
    <row r="69" spans="1:7" hidden="1" x14ac:dyDescent="0.25"/>
    <row r="70" spans="1:7" ht="16.5" hidden="1" customHeight="1" x14ac:dyDescent="0.25"/>
    <row r="71" spans="1:7" hidden="1" x14ac:dyDescent="0.25"/>
    <row r="72" spans="1:7" hidden="1" x14ac:dyDescent="0.25"/>
    <row r="73" spans="1:7" ht="35.25" hidden="1" customHeight="1" x14ac:dyDescent="0.25"/>
    <row r="74" spans="1:7" ht="36.75" hidden="1" customHeight="1" x14ac:dyDescent="0.25"/>
    <row r="75" spans="1:7" ht="33" hidden="1" customHeight="1" x14ac:dyDescent="0.25"/>
    <row r="76" spans="1:7" hidden="1" x14ac:dyDescent="0.25"/>
    <row r="77" spans="1:7" ht="30.75" hidden="1" customHeight="1" x14ac:dyDescent="0.25"/>
    <row r="78" spans="1:7" ht="21" hidden="1" customHeight="1" x14ac:dyDescent="0.25"/>
    <row r="79" spans="1:7" ht="21" hidden="1" customHeight="1" x14ac:dyDescent="0.25"/>
    <row r="80" spans="1:7" ht="18" hidden="1" customHeight="1" x14ac:dyDescent="0.25"/>
    <row r="81" spans="1:8" hidden="1" x14ac:dyDescent="0.25"/>
    <row r="82" spans="1:8" hidden="1" x14ac:dyDescent="0.25"/>
    <row r="83" spans="1:8" ht="4.5" customHeight="1" x14ac:dyDescent="0.25">
      <c r="A83" s="18"/>
      <c r="B83" s="19"/>
      <c r="C83" s="18"/>
      <c r="D83" s="18"/>
      <c r="E83" s="18"/>
      <c r="F83" s="18"/>
      <c r="G83" s="18"/>
    </row>
    <row r="84" spans="1:8" ht="18.75" x14ac:dyDescent="0.25">
      <c r="A84" s="50" t="s">
        <v>52</v>
      </c>
      <c r="B84" s="50"/>
      <c r="C84" s="50"/>
      <c r="D84" s="50"/>
      <c r="E84" s="50"/>
      <c r="F84" s="50"/>
      <c r="G84" s="50"/>
      <c r="H84" s="20"/>
    </row>
    <row r="85" spans="1:8" ht="72" customHeight="1" x14ac:dyDescent="0.25">
      <c r="A85" s="55" t="s">
        <v>172</v>
      </c>
      <c r="B85" s="55"/>
      <c r="C85" s="55"/>
      <c r="D85" s="55"/>
      <c r="E85" s="55"/>
      <c r="F85" s="55"/>
      <c r="G85" s="55"/>
      <c r="H85" s="55"/>
    </row>
    <row r="86" spans="1:8" ht="20.25" customHeight="1" x14ac:dyDescent="0.3">
      <c r="A86" s="56" t="s">
        <v>173</v>
      </c>
      <c r="B86" s="56"/>
      <c r="C86" s="56"/>
      <c r="D86" s="56"/>
      <c r="E86" s="56"/>
      <c r="F86" s="56"/>
      <c r="G86" s="56"/>
      <c r="H86" s="56"/>
    </row>
    <row r="87" spans="1:8" ht="33" customHeight="1" x14ac:dyDescent="0.25">
      <c r="A87" s="55" t="s">
        <v>143</v>
      </c>
      <c r="B87" s="55"/>
      <c r="C87" s="55"/>
      <c r="D87" s="55"/>
      <c r="E87" s="55"/>
      <c r="F87" s="55"/>
      <c r="G87" s="55"/>
      <c r="H87" s="55"/>
    </row>
    <row r="88" spans="1:8" ht="83.25" customHeight="1" x14ac:dyDescent="0.25">
      <c r="A88" s="55" t="s">
        <v>171</v>
      </c>
      <c r="B88" s="55"/>
      <c r="C88" s="55"/>
      <c r="D88" s="55"/>
      <c r="E88" s="55"/>
      <c r="F88" s="55"/>
      <c r="G88" s="55"/>
      <c r="H88" s="55"/>
    </row>
    <row r="89" spans="1:8" ht="26.25" customHeight="1" x14ac:dyDescent="0.25">
      <c r="A89" s="55" t="s">
        <v>53</v>
      </c>
      <c r="B89" s="55"/>
      <c r="C89" s="55"/>
      <c r="D89" s="55"/>
      <c r="E89" s="55"/>
      <c r="F89" s="55"/>
      <c r="G89" s="55"/>
      <c r="H89" s="55"/>
    </row>
    <row r="90" spans="1:8" ht="35.25" customHeight="1" x14ac:dyDescent="0.25">
      <c r="A90" s="55" t="s">
        <v>174</v>
      </c>
      <c r="B90" s="55"/>
      <c r="C90" s="55"/>
      <c r="D90" s="55"/>
      <c r="E90" s="55"/>
      <c r="F90" s="55"/>
      <c r="G90" s="55"/>
      <c r="H90" s="55"/>
    </row>
    <row r="91" spans="1:8" ht="23.25" customHeight="1" x14ac:dyDescent="0.25">
      <c r="A91" s="55" t="s">
        <v>170</v>
      </c>
      <c r="B91" s="55"/>
      <c r="C91" s="55"/>
      <c r="D91" s="55"/>
      <c r="E91" s="55"/>
      <c r="F91" s="55"/>
      <c r="G91" s="55"/>
      <c r="H91" s="55"/>
    </row>
    <row r="92" spans="1:8" s="21" customFormat="1" ht="18.75" customHeight="1" x14ac:dyDescent="0.25">
      <c r="A92" s="55" t="s">
        <v>54</v>
      </c>
      <c r="B92" s="55"/>
      <c r="C92" s="55"/>
      <c r="D92" s="55"/>
      <c r="E92" s="55"/>
      <c r="F92" s="55"/>
      <c r="G92" s="55"/>
      <c r="H92" s="55"/>
    </row>
    <row r="93" spans="1:8" ht="18.75" x14ac:dyDescent="0.25">
      <c r="A93" s="51" t="s">
        <v>55</v>
      </c>
      <c r="B93" s="51"/>
      <c r="C93" s="51"/>
      <c r="D93" s="51"/>
      <c r="E93" s="51"/>
      <c r="F93" s="51"/>
      <c r="G93" s="51"/>
      <c r="H93" s="51"/>
    </row>
    <row r="94" spans="1:8" ht="62.25" customHeight="1" x14ac:dyDescent="0.25">
      <c r="A94" s="22" t="s">
        <v>56</v>
      </c>
      <c r="B94" s="54" t="s">
        <v>57</v>
      </c>
      <c r="C94" s="54" t="s">
        <v>58</v>
      </c>
      <c r="D94" s="54" t="s">
        <v>59</v>
      </c>
      <c r="E94" s="54" t="s">
        <v>60</v>
      </c>
      <c r="F94" s="54" t="s">
        <v>61</v>
      </c>
      <c r="G94" s="54" t="s">
        <v>62</v>
      </c>
      <c r="H94" s="54" t="s">
        <v>63</v>
      </c>
    </row>
    <row r="95" spans="1:8" ht="16.5" thickBot="1" x14ac:dyDescent="0.3">
      <c r="A95" s="6" t="s">
        <v>64</v>
      </c>
      <c r="B95" s="54"/>
      <c r="C95" s="54"/>
      <c r="D95" s="54"/>
      <c r="E95" s="54"/>
      <c r="F95" s="54"/>
      <c r="G95" s="54"/>
      <c r="H95" s="54"/>
    </row>
    <row r="96" spans="1:8" ht="48" thickBot="1" x14ac:dyDescent="0.3">
      <c r="A96" s="23" t="s">
        <v>13</v>
      </c>
      <c r="B96" s="7" t="s">
        <v>155</v>
      </c>
      <c r="C96" s="9" t="s">
        <v>156</v>
      </c>
      <c r="D96" s="9">
        <v>5</v>
      </c>
      <c r="E96" s="9">
        <v>4000</v>
      </c>
      <c r="F96" s="35">
        <f>D96*E96</f>
        <v>20000</v>
      </c>
      <c r="G96" s="9">
        <v>100</v>
      </c>
      <c r="H96" s="35">
        <f>D96*G96</f>
        <v>500</v>
      </c>
    </row>
    <row r="97" spans="1:8" ht="33" customHeight="1" thickBot="1" x14ac:dyDescent="0.3">
      <c r="A97" s="23" t="s">
        <v>24</v>
      </c>
      <c r="B97" s="7" t="s">
        <v>157</v>
      </c>
      <c r="C97" s="9" t="s">
        <v>156</v>
      </c>
      <c r="D97" s="9">
        <v>35</v>
      </c>
      <c r="E97" s="9">
        <v>2100</v>
      </c>
      <c r="F97" s="35">
        <f>D97*E97</f>
        <v>73500</v>
      </c>
      <c r="G97" s="9">
        <v>100</v>
      </c>
      <c r="H97" s="35">
        <f>D97*G97</f>
        <v>3500</v>
      </c>
    </row>
    <row r="98" spans="1:8" ht="21" customHeight="1" thickBot="1" x14ac:dyDescent="0.3">
      <c r="A98" s="23" t="s">
        <v>32</v>
      </c>
      <c r="B98" s="7"/>
      <c r="C98" s="9"/>
      <c r="D98" s="9"/>
      <c r="E98" s="9"/>
      <c r="F98" s="35">
        <f>D98*E98</f>
        <v>0</v>
      </c>
      <c r="G98" s="9"/>
      <c r="H98" s="35">
        <f>D98*G98</f>
        <v>0</v>
      </c>
    </row>
    <row r="99" spans="1:8" ht="15.75" x14ac:dyDescent="0.25">
      <c r="A99" s="24" t="s">
        <v>37</v>
      </c>
      <c r="B99" s="7"/>
      <c r="C99" s="9"/>
      <c r="D99" s="9"/>
      <c r="E99" s="9"/>
      <c r="F99" s="35">
        <f>D99*E99</f>
        <v>0</v>
      </c>
      <c r="G99" s="9"/>
      <c r="H99" s="35">
        <f>D99*G99</f>
        <v>0</v>
      </c>
    </row>
    <row r="100" spans="1:8" ht="15.75" x14ac:dyDescent="0.25">
      <c r="A100" s="24" t="s">
        <v>41</v>
      </c>
      <c r="B100" s="7"/>
      <c r="C100" s="9"/>
      <c r="D100" s="9"/>
      <c r="E100" s="9"/>
      <c r="F100" s="35">
        <f>D100*E100</f>
        <v>0</v>
      </c>
      <c r="G100" s="9"/>
      <c r="H100" s="35">
        <f>D100*G100</f>
        <v>0</v>
      </c>
    </row>
    <row r="101" spans="1:8" ht="15.75" x14ac:dyDescent="0.25">
      <c r="A101" s="24" t="s">
        <v>36</v>
      </c>
      <c r="B101" s="7" t="s">
        <v>65</v>
      </c>
      <c r="C101" s="14"/>
      <c r="D101" s="14"/>
      <c r="E101" s="14"/>
      <c r="F101" s="34">
        <f>SUM(F96:F100)</f>
        <v>93500</v>
      </c>
      <c r="G101" s="14"/>
      <c r="H101" s="34">
        <f>SUM(H96:H100)</f>
        <v>4000</v>
      </c>
    </row>
    <row r="102" spans="1:8" ht="18.75" x14ac:dyDescent="0.25">
      <c r="A102" s="25"/>
    </row>
    <row r="103" spans="1:8" ht="18.75" x14ac:dyDescent="0.25">
      <c r="A103" s="50" t="s">
        <v>66</v>
      </c>
      <c r="B103" s="50"/>
      <c r="C103" s="50"/>
    </row>
    <row r="104" spans="1:8" ht="18.75" x14ac:dyDescent="0.25">
      <c r="A104" s="51" t="s">
        <v>67</v>
      </c>
      <c r="B104" s="51"/>
      <c r="C104" s="51"/>
    </row>
    <row r="105" spans="1:8" ht="15.75" customHeight="1" x14ac:dyDescent="0.25">
      <c r="A105" s="22" t="s">
        <v>56</v>
      </c>
      <c r="B105" s="54" t="s">
        <v>7</v>
      </c>
      <c r="C105" s="54" t="s">
        <v>68</v>
      </c>
    </row>
    <row r="106" spans="1:8" ht="15.75" x14ac:dyDescent="0.25">
      <c r="A106" s="6" t="s">
        <v>64</v>
      </c>
      <c r="B106" s="54"/>
      <c r="C106" s="54"/>
    </row>
    <row r="107" spans="1:8" ht="15.75" x14ac:dyDescent="0.25">
      <c r="A107" s="26" t="s">
        <v>13</v>
      </c>
      <c r="B107" s="13" t="s">
        <v>69</v>
      </c>
      <c r="C107" s="27">
        <v>7500</v>
      </c>
    </row>
    <row r="108" spans="1:8" ht="31.5" x14ac:dyDescent="0.25">
      <c r="A108" s="26" t="s">
        <v>24</v>
      </c>
      <c r="B108" s="13" t="s">
        <v>70</v>
      </c>
      <c r="C108" s="27">
        <v>9000</v>
      </c>
    </row>
    <row r="109" spans="1:8" ht="31.5" x14ac:dyDescent="0.25">
      <c r="A109" s="26" t="s">
        <v>32</v>
      </c>
      <c r="B109" s="13" t="s">
        <v>71</v>
      </c>
      <c r="C109" s="27"/>
    </row>
    <row r="110" spans="1:8" ht="31.5" x14ac:dyDescent="0.25">
      <c r="A110" s="26" t="s">
        <v>37</v>
      </c>
      <c r="B110" s="13" t="s">
        <v>72</v>
      </c>
      <c r="C110" s="27">
        <v>4000</v>
      </c>
    </row>
    <row r="111" spans="1:8" ht="15.75" x14ac:dyDescent="0.25">
      <c r="A111" s="26" t="s">
        <v>41</v>
      </c>
      <c r="B111" s="13" t="s">
        <v>73</v>
      </c>
      <c r="C111" s="27"/>
    </row>
    <row r="112" spans="1:8" ht="36" customHeight="1" x14ac:dyDescent="0.25">
      <c r="A112" s="26" t="s">
        <v>45</v>
      </c>
      <c r="B112" s="13" t="s">
        <v>74</v>
      </c>
      <c r="C112" s="27"/>
    </row>
    <row r="113" spans="1:15" ht="78.75" x14ac:dyDescent="0.25">
      <c r="A113" s="26" t="s">
        <v>49</v>
      </c>
      <c r="B113" s="13" t="s">
        <v>75</v>
      </c>
      <c r="C113" s="27"/>
    </row>
    <row r="114" spans="1:15" ht="15.75" x14ac:dyDescent="0.25">
      <c r="A114" s="26" t="s">
        <v>51</v>
      </c>
      <c r="B114" s="13" t="s">
        <v>76</v>
      </c>
      <c r="C114" s="27">
        <v>5610</v>
      </c>
    </row>
    <row r="115" spans="1:15" ht="15.75" x14ac:dyDescent="0.25">
      <c r="A115" s="26" t="s">
        <v>36</v>
      </c>
      <c r="B115" s="13"/>
      <c r="C115" s="27"/>
    </row>
    <row r="116" spans="1:15" ht="15.75" x14ac:dyDescent="0.25">
      <c r="A116" s="26" t="s">
        <v>36</v>
      </c>
      <c r="B116" s="13"/>
      <c r="C116" s="27"/>
    </row>
    <row r="117" spans="1:15" ht="15.75" x14ac:dyDescent="0.25">
      <c r="A117" s="26" t="s">
        <v>36</v>
      </c>
      <c r="B117" s="13" t="s">
        <v>50</v>
      </c>
      <c r="C117" s="49">
        <f>C107+C108+C109+C110+C111+C112+C113+C114</f>
        <v>26110</v>
      </c>
    </row>
    <row r="118" spans="1:15" ht="18.75" x14ac:dyDescent="0.25">
      <c r="A118" s="17"/>
    </row>
    <row r="119" spans="1:15" ht="18.75" x14ac:dyDescent="0.25">
      <c r="A119" s="50" t="s">
        <v>77</v>
      </c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</row>
    <row r="120" spans="1:15" ht="18.75" x14ac:dyDescent="0.25">
      <c r="A120" s="50" t="s">
        <v>78</v>
      </c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</row>
    <row r="121" spans="1:15" ht="18.75" x14ac:dyDescent="0.25">
      <c r="A121" s="28" t="s">
        <v>79</v>
      </c>
    </row>
    <row r="122" spans="1:15" ht="49.5" customHeight="1" x14ac:dyDescent="0.25">
      <c r="A122" s="36" t="s">
        <v>6</v>
      </c>
      <c r="B122" s="36" t="s">
        <v>80</v>
      </c>
      <c r="C122" s="37" t="s">
        <v>81</v>
      </c>
      <c r="D122" s="37" t="s">
        <v>82</v>
      </c>
      <c r="E122" s="37" t="s">
        <v>83</v>
      </c>
      <c r="F122" s="37" t="s">
        <v>84</v>
      </c>
      <c r="G122" s="37" t="s">
        <v>85</v>
      </c>
      <c r="H122" s="37" t="s">
        <v>86</v>
      </c>
      <c r="I122" s="37" t="s">
        <v>87</v>
      </c>
      <c r="J122" s="37" t="s">
        <v>88</v>
      </c>
      <c r="K122" s="37" t="s">
        <v>89</v>
      </c>
      <c r="L122" s="37" t="s">
        <v>90</v>
      </c>
      <c r="M122" s="37" t="s">
        <v>91</v>
      </c>
      <c r="N122" s="37" t="s">
        <v>92</v>
      </c>
      <c r="O122" s="37" t="s">
        <v>50</v>
      </c>
    </row>
    <row r="123" spans="1:15" ht="31.5" x14ac:dyDescent="0.25">
      <c r="A123" s="36" t="s">
        <v>13</v>
      </c>
      <c r="B123" s="38" t="s">
        <v>93</v>
      </c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</row>
    <row r="124" spans="1:15" ht="31.5" x14ac:dyDescent="0.25">
      <c r="A124" s="39" t="s">
        <v>24</v>
      </c>
      <c r="B124" s="40" t="s">
        <v>94</v>
      </c>
      <c r="C124" s="41">
        <v>0.5</v>
      </c>
      <c r="D124" s="41">
        <v>0.7</v>
      </c>
      <c r="E124" s="41">
        <v>0.8</v>
      </c>
      <c r="F124" s="41">
        <v>0.9</v>
      </c>
      <c r="G124" s="41">
        <v>1</v>
      </c>
      <c r="H124" s="41">
        <v>1</v>
      </c>
      <c r="I124" s="41">
        <v>1</v>
      </c>
      <c r="J124" s="41">
        <v>1</v>
      </c>
      <c r="K124" s="41">
        <v>1</v>
      </c>
      <c r="L124" s="41">
        <v>1</v>
      </c>
      <c r="M124" s="41">
        <v>1</v>
      </c>
      <c r="N124" s="41">
        <v>1</v>
      </c>
      <c r="O124" s="35"/>
    </row>
    <row r="125" spans="1:15" ht="31.5" x14ac:dyDescent="0.25">
      <c r="A125" s="39" t="s">
        <v>32</v>
      </c>
      <c r="B125" s="40" t="s">
        <v>95</v>
      </c>
      <c r="C125" s="35">
        <f t="shared" ref="C125:N125" si="3">$F101*C124</f>
        <v>46750</v>
      </c>
      <c r="D125" s="35">
        <f t="shared" si="3"/>
        <v>65449.999999999993</v>
      </c>
      <c r="E125" s="35">
        <f t="shared" si="3"/>
        <v>74800</v>
      </c>
      <c r="F125" s="35">
        <f t="shared" si="3"/>
        <v>84150</v>
      </c>
      <c r="G125" s="35">
        <f t="shared" si="3"/>
        <v>93500</v>
      </c>
      <c r="H125" s="35">
        <f t="shared" si="3"/>
        <v>93500</v>
      </c>
      <c r="I125" s="35">
        <f t="shared" si="3"/>
        <v>93500</v>
      </c>
      <c r="J125" s="35">
        <f t="shared" si="3"/>
        <v>93500</v>
      </c>
      <c r="K125" s="35">
        <f t="shared" si="3"/>
        <v>93500</v>
      </c>
      <c r="L125" s="35">
        <f t="shared" si="3"/>
        <v>93500</v>
      </c>
      <c r="M125" s="35">
        <f t="shared" si="3"/>
        <v>93500</v>
      </c>
      <c r="N125" s="35">
        <f t="shared" si="3"/>
        <v>93500</v>
      </c>
      <c r="O125" s="35">
        <f>SUM(C125:N125)</f>
        <v>1019150</v>
      </c>
    </row>
    <row r="126" spans="1:15" ht="66.75" customHeight="1" x14ac:dyDescent="0.25">
      <c r="A126" s="39" t="s">
        <v>37</v>
      </c>
      <c r="B126" s="40" t="s">
        <v>96</v>
      </c>
      <c r="C126" s="35">
        <f t="shared" ref="C126:N126" si="4">SUM(C127:C130)</f>
        <v>22500</v>
      </c>
      <c r="D126" s="35">
        <f t="shared" si="4"/>
        <v>23300</v>
      </c>
      <c r="E126" s="35">
        <f t="shared" si="4"/>
        <v>23700</v>
      </c>
      <c r="F126" s="35">
        <f t="shared" si="4"/>
        <v>24100</v>
      </c>
      <c r="G126" s="35">
        <f t="shared" si="4"/>
        <v>24500</v>
      </c>
      <c r="H126" s="35">
        <f t="shared" si="4"/>
        <v>24500</v>
      </c>
      <c r="I126" s="35">
        <f t="shared" si="4"/>
        <v>24500</v>
      </c>
      <c r="J126" s="35">
        <f t="shared" si="4"/>
        <v>24500</v>
      </c>
      <c r="K126" s="35">
        <f t="shared" si="4"/>
        <v>24500</v>
      </c>
      <c r="L126" s="35">
        <f t="shared" si="4"/>
        <v>24500</v>
      </c>
      <c r="M126" s="35">
        <f t="shared" si="4"/>
        <v>24500</v>
      </c>
      <c r="N126" s="35">
        <f t="shared" si="4"/>
        <v>24500</v>
      </c>
      <c r="O126" s="35">
        <f>SUM(C126:N126)</f>
        <v>289600</v>
      </c>
    </row>
    <row r="127" spans="1:15" ht="31.5" x14ac:dyDescent="0.25">
      <c r="A127" s="39" t="s">
        <v>39</v>
      </c>
      <c r="B127" s="40" t="s">
        <v>97</v>
      </c>
      <c r="C127" s="35">
        <f>C124*H101</f>
        <v>2000</v>
      </c>
      <c r="D127" s="35">
        <f>D124*H101</f>
        <v>2800</v>
      </c>
      <c r="E127" s="35">
        <f>E124*H101</f>
        <v>3200</v>
      </c>
      <c r="F127" s="35">
        <f>F124*H101</f>
        <v>3600</v>
      </c>
      <c r="G127" s="35">
        <f>G124*H101</f>
        <v>4000</v>
      </c>
      <c r="H127" s="35">
        <f>H124*H101</f>
        <v>4000</v>
      </c>
      <c r="I127" s="35">
        <f>I124*H101</f>
        <v>4000</v>
      </c>
      <c r="J127" s="35">
        <f>J124*H101</f>
        <v>4000</v>
      </c>
      <c r="K127" s="35">
        <f>K124*H101</f>
        <v>4000</v>
      </c>
      <c r="L127" s="35">
        <f>L124*H101</f>
        <v>4000</v>
      </c>
      <c r="M127" s="35">
        <f>M124*H101</f>
        <v>4000</v>
      </c>
      <c r="N127" s="35">
        <f>N124*H101</f>
        <v>4000</v>
      </c>
      <c r="O127" s="35">
        <f>SUM(C127:N127)</f>
        <v>43600</v>
      </c>
    </row>
    <row r="128" spans="1:15" ht="15.75" x14ac:dyDescent="0.25">
      <c r="A128" s="39" t="s">
        <v>40</v>
      </c>
      <c r="B128" s="40" t="s">
        <v>98</v>
      </c>
      <c r="C128" s="35">
        <f>SUM(C107:C113)</f>
        <v>20500</v>
      </c>
      <c r="D128" s="35">
        <f>SUM(C107:C113)</f>
        <v>20500</v>
      </c>
      <c r="E128" s="35">
        <f>SUM(C107:C113)</f>
        <v>20500</v>
      </c>
      <c r="F128" s="35">
        <f>SUM(C107:C113)</f>
        <v>20500</v>
      </c>
      <c r="G128" s="35">
        <f>SUM(C107:C113)</f>
        <v>20500</v>
      </c>
      <c r="H128" s="35">
        <f>SUM(C107:C113)</f>
        <v>20500</v>
      </c>
      <c r="I128" s="35">
        <f>SUM(C107:C113)</f>
        <v>20500</v>
      </c>
      <c r="J128" s="35">
        <f>SUM(C107:C113)</f>
        <v>20500</v>
      </c>
      <c r="K128" s="35">
        <f>SUM(C107:C113)</f>
        <v>20500</v>
      </c>
      <c r="L128" s="35">
        <f>SUM(C107:C113)</f>
        <v>20500</v>
      </c>
      <c r="M128" s="35">
        <f>SUM(C107:C113)</f>
        <v>20500</v>
      </c>
      <c r="N128" s="35">
        <f>SUM(C107:C113)</f>
        <v>20500</v>
      </c>
      <c r="O128" s="35">
        <f>SUM(C128:N128)</f>
        <v>246000</v>
      </c>
    </row>
    <row r="129" spans="1:15" ht="15.75" x14ac:dyDescent="0.25">
      <c r="A129" s="39"/>
      <c r="B129" s="40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</row>
    <row r="130" spans="1:15" ht="15.75" x14ac:dyDescent="0.25">
      <c r="A130" s="39" t="s">
        <v>36</v>
      </c>
      <c r="B130" s="40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>
        <f t="shared" ref="O130:O135" si="5">SUM(C130:N130)</f>
        <v>0</v>
      </c>
    </row>
    <row r="131" spans="1:15" ht="31.5" x14ac:dyDescent="0.25">
      <c r="A131" s="39" t="s">
        <v>41</v>
      </c>
      <c r="B131" s="40" t="s">
        <v>99</v>
      </c>
      <c r="C131" s="35">
        <f t="shared" ref="C131:N131" si="6">C125-C126</f>
        <v>24250</v>
      </c>
      <c r="D131" s="35">
        <f t="shared" si="6"/>
        <v>42149.999999999993</v>
      </c>
      <c r="E131" s="35">
        <f t="shared" si="6"/>
        <v>51100</v>
      </c>
      <c r="F131" s="35">
        <f t="shared" si="6"/>
        <v>60050</v>
      </c>
      <c r="G131" s="35">
        <f t="shared" si="6"/>
        <v>69000</v>
      </c>
      <c r="H131" s="35">
        <f t="shared" si="6"/>
        <v>69000</v>
      </c>
      <c r="I131" s="35">
        <f t="shared" si="6"/>
        <v>69000</v>
      </c>
      <c r="J131" s="35">
        <f t="shared" si="6"/>
        <v>69000</v>
      </c>
      <c r="K131" s="35">
        <f t="shared" si="6"/>
        <v>69000</v>
      </c>
      <c r="L131" s="35">
        <f t="shared" si="6"/>
        <v>69000</v>
      </c>
      <c r="M131" s="35">
        <f t="shared" si="6"/>
        <v>69000</v>
      </c>
      <c r="N131" s="35">
        <f t="shared" si="6"/>
        <v>69000</v>
      </c>
      <c r="O131" s="35">
        <f t="shared" si="5"/>
        <v>729550</v>
      </c>
    </row>
    <row r="132" spans="1:15" ht="15.75" x14ac:dyDescent="0.25">
      <c r="A132" s="39" t="s">
        <v>45</v>
      </c>
      <c r="B132" s="40" t="s">
        <v>100</v>
      </c>
      <c r="C132" s="35">
        <f t="shared" ref="C132:N132" si="7">SUM(C133:C134)</f>
        <v>2805</v>
      </c>
      <c r="D132" s="35">
        <f t="shared" si="7"/>
        <v>3926.9999999999995</v>
      </c>
      <c r="E132" s="35">
        <f t="shared" si="7"/>
        <v>4488</v>
      </c>
      <c r="F132" s="35">
        <f t="shared" si="7"/>
        <v>5049</v>
      </c>
      <c r="G132" s="35">
        <f t="shared" si="7"/>
        <v>5610</v>
      </c>
      <c r="H132" s="35">
        <f t="shared" si="7"/>
        <v>5610</v>
      </c>
      <c r="I132" s="35">
        <f t="shared" si="7"/>
        <v>5610</v>
      </c>
      <c r="J132" s="35">
        <f t="shared" si="7"/>
        <v>5610</v>
      </c>
      <c r="K132" s="35">
        <f t="shared" si="7"/>
        <v>5610</v>
      </c>
      <c r="L132" s="35">
        <f t="shared" si="7"/>
        <v>5610</v>
      </c>
      <c r="M132" s="35">
        <f t="shared" si="7"/>
        <v>5610</v>
      </c>
      <c r="N132" s="35">
        <f t="shared" si="7"/>
        <v>5610</v>
      </c>
      <c r="O132" s="35">
        <f t="shared" si="5"/>
        <v>61149</v>
      </c>
    </row>
    <row r="133" spans="1:15" ht="33" x14ac:dyDescent="0.25">
      <c r="A133" s="39"/>
      <c r="B133" s="42" t="s">
        <v>101</v>
      </c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>
        <f t="shared" si="5"/>
        <v>0</v>
      </c>
    </row>
    <row r="134" spans="1:15" ht="49.5" x14ac:dyDescent="0.25">
      <c r="A134" s="39"/>
      <c r="B134" s="42" t="s">
        <v>102</v>
      </c>
      <c r="C134" s="36">
        <f t="shared" ref="C134:N134" si="8">C125*0.06</f>
        <v>2805</v>
      </c>
      <c r="D134" s="36">
        <f t="shared" si="8"/>
        <v>3926.9999999999995</v>
      </c>
      <c r="E134" s="36">
        <f t="shared" si="8"/>
        <v>4488</v>
      </c>
      <c r="F134" s="36">
        <f t="shared" si="8"/>
        <v>5049</v>
      </c>
      <c r="G134" s="36">
        <f t="shared" si="8"/>
        <v>5610</v>
      </c>
      <c r="H134" s="36">
        <f t="shared" si="8"/>
        <v>5610</v>
      </c>
      <c r="I134" s="36">
        <f t="shared" si="8"/>
        <v>5610</v>
      </c>
      <c r="J134" s="36">
        <f t="shared" si="8"/>
        <v>5610</v>
      </c>
      <c r="K134" s="36">
        <f t="shared" si="8"/>
        <v>5610</v>
      </c>
      <c r="L134" s="36">
        <f t="shared" si="8"/>
        <v>5610</v>
      </c>
      <c r="M134" s="36">
        <f t="shared" si="8"/>
        <v>5610</v>
      </c>
      <c r="N134" s="36">
        <f t="shared" si="8"/>
        <v>5610</v>
      </c>
      <c r="O134" s="36">
        <f t="shared" si="5"/>
        <v>61149</v>
      </c>
    </row>
    <row r="135" spans="1:15" ht="31.5" x14ac:dyDescent="0.25">
      <c r="A135" s="39" t="s">
        <v>49</v>
      </c>
      <c r="B135" s="38" t="s">
        <v>103</v>
      </c>
      <c r="C135" s="36">
        <f t="shared" ref="C135:N135" si="9">C131-C132</f>
        <v>21445</v>
      </c>
      <c r="D135" s="36">
        <f t="shared" si="9"/>
        <v>38222.999999999993</v>
      </c>
      <c r="E135" s="36">
        <f t="shared" si="9"/>
        <v>46612</v>
      </c>
      <c r="F135" s="36">
        <f t="shared" si="9"/>
        <v>55001</v>
      </c>
      <c r="G135" s="36">
        <f t="shared" si="9"/>
        <v>63390</v>
      </c>
      <c r="H135" s="36">
        <f t="shared" si="9"/>
        <v>63390</v>
      </c>
      <c r="I135" s="36">
        <f t="shared" si="9"/>
        <v>63390</v>
      </c>
      <c r="J135" s="36">
        <f t="shared" si="9"/>
        <v>63390</v>
      </c>
      <c r="K135" s="36">
        <f t="shared" si="9"/>
        <v>63390</v>
      </c>
      <c r="L135" s="36">
        <f t="shared" si="9"/>
        <v>63390</v>
      </c>
      <c r="M135" s="36">
        <f t="shared" si="9"/>
        <v>63390</v>
      </c>
      <c r="N135" s="36">
        <f t="shared" si="9"/>
        <v>63390</v>
      </c>
      <c r="O135" s="36">
        <f t="shared" si="5"/>
        <v>668401</v>
      </c>
    </row>
    <row r="136" spans="1:15" ht="16.5" customHeight="1" x14ac:dyDescent="0.25">
      <c r="A136" s="53" t="s">
        <v>51</v>
      </c>
      <c r="B136" s="38" t="s">
        <v>104</v>
      </c>
      <c r="C136" s="53">
        <f>-C135+B137</f>
        <v>-371445</v>
      </c>
      <c r="D136" s="53">
        <f t="shared" ref="D136:N136" si="10">C136+D135</f>
        <v>-333222</v>
      </c>
      <c r="E136" s="53">
        <f t="shared" si="10"/>
        <v>-286610</v>
      </c>
      <c r="F136" s="53">
        <f t="shared" si="10"/>
        <v>-231609</v>
      </c>
      <c r="G136" s="53">
        <f t="shared" si="10"/>
        <v>-168219</v>
      </c>
      <c r="H136" s="53">
        <f t="shared" si="10"/>
        <v>-104829</v>
      </c>
      <c r="I136" s="53">
        <f t="shared" si="10"/>
        <v>-41439</v>
      </c>
      <c r="J136" s="53">
        <f t="shared" si="10"/>
        <v>21951</v>
      </c>
      <c r="K136" s="53">
        <f t="shared" si="10"/>
        <v>85341</v>
      </c>
      <c r="L136" s="53">
        <f t="shared" si="10"/>
        <v>148731</v>
      </c>
      <c r="M136" s="53">
        <f t="shared" si="10"/>
        <v>212121</v>
      </c>
      <c r="N136" s="53">
        <f t="shared" si="10"/>
        <v>275511</v>
      </c>
      <c r="O136" s="53"/>
    </row>
    <row r="137" spans="1:15" ht="15.75" x14ac:dyDescent="0.25">
      <c r="A137" s="53"/>
      <c r="B137" s="43">
        <f>-F66</f>
        <v>-350000</v>
      </c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</row>
    <row r="138" spans="1:15" ht="18.75" x14ac:dyDescent="0.25">
      <c r="A138" s="25"/>
    </row>
    <row r="139" spans="1:15" ht="18.75" x14ac:dyDescent="0.25">
      <c r="A139" s="50" t="s">
        <v>105</v>
      </c>
      <c r="B139" s="50"/>
      <c r="C139" s="50"/>
      <c r="D139" s="50"/>
      <c r="E139" s="50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ht="18.75" x14ac:dyDescent="0.25">
      <c r="A140" s="51" t="s">
        <v>106</v>
      </c>
      <c r="B140" s="51"/>
      <c r="C140" s="51"/>
      <c r="D140" s="51"/>
      <c r="E140" s="51"/>
    </row>
    <row r="141" spans="1:15" ht="47.25" x14ac:dyDescent="0.25">
      <c r="A141" s="44" t="s">
        <v>6</v>
      </c>
      <c r="B141" s="35" t="s">
        <v>80</v>
      </c>
      <c r="C141" s="35" t="s">
        <v>107</v>
      </c>
      <c r="D141" s="35" t="s">
        <v>108</v>
      </c>
      <c r="E141" s="35" t="s">
        <v>109</v>
      </c>
    </row>
    <row r="142" spans="1:15" ht="31.5" x14ac:dyDescent="0.25">
      <c r="A142" s="44" t="s">
        <v>13</v>
      </c>
      <c r="B142" s="45" t="s">
        <v>110</v>
      </c>
      <c r="C142" s="35" t="s">
        <v>111</v>
      </c>
      <c r="D142" s="46">
        <f>E142/12</f>
        <v>84929.166666666672</v>
      </c>
      <c r="E142" s="35">
        <f>O125</f>
        <v>1019150</v>
      </c>
    </row>
    <row r="143" spans="1:15" ht="31.5" x14ac:dyDescent="0.25">
      <c r="A143" s="44" t="s">
        <v>24</v>
      </c>
      <c r="B143" s="45" t="s">
        <v>112</v>
      </c>
      <c r="C143" s="35" t="s">
        <v>111</v>
      </c>
      <c r="D143" s="46">
        <f>E143/12</f>
        <v>29229.083333333332</v>
      </c>
      <c r="E143" s="35">
        <f>E144+E145</f>
        <v>350749</v>
      </c>
    </row>
    <row r="144" spans="1:15" ht="15.75" x14ac:dyDescent="0.25">
      <c r="A144" s="44" t="s">
        <v>32</v>
      </c>
      <c r="B144" s="45" t="s">
        <v>113</v>
      </c>
      <c r="C144" s="35" t="s">
        <v>111</v>
      </c>
      <c r="D144" s="46">
        <f>E144/12</f>
        <v>24133.333333333332</v>
      </c>
      <c r="E144" s="35">
        <f>O126</f>
        <v>289600</v>
      </c>
    </row>
    <row r="145" spans="1:15" ht="15.75" x14ac:dyDescent="0.25">
      <c r="A145" s="44" t="s">
        <v>37</v>
      </c>
      <c r="B145" s="45" t="s">
        <v>76</v>
      </c>
      <c r="C145" s="35" t="s">
        <v>111</v>
      </c>
      <c r="D145" s="46">
        <f>E145/12</f>
        <v>5095.75</v>
      </c>
      <c r="E145" s="35">
        <f>O132</f>
        <v>61149</v>
      </c>
    </row>
    <row r="146" spans="1:15" ht="15.75" x14ac:dyDescent="0.25">
      <c r="A146" s="44" t="s">
        <v>41</v>
      </c>
      <c r="B146" s="45" t="s">
        <v>114</v>
      </c>
      <c r="C146" s="35" t="s">
        <v>111</v>
      </c>
      <c r="D146" s="46">
        <f>E146/12</f>
        <v>55700.083333333336</v>
      </c>
      <c r="E146" s="35">
        <f>E142-E143</f>
        <v>668401</v>
      </c>
    </row>
    <row r="147" spans="1:15" ht="15.75" x14ac:dyDescent="0.25">
      <c r="A147" s="44" t="s">
        <v>45</v>
      </c>
      <c r="B147" s="45" t="s">
        <v>115</v>
      </c>
      <c r="C147" s="35" t="s">
        <v>116</v>
      </c>
      <c r="D147" s="46" t="s">
        <v>117</v>
      </c>
      <c r="E147" s="35">
        <v>8</v>
      </c>
    </row>
    <row r="148" spans="1:15" ht="31.5" x14ac:dyDescent="0.25">
      <c r="A148" s="44" t="s">
        <v>49</v>
      </c>
      <c r="B148" s="45" t="s">
        <v>118</v>
      </c>
      <c r="C148" s="35" t="s">
        <v>119</v>
      </c>
      <c r="D148" s="35" t="s">
        <v>117</v>
      </c>
      <c r="E148" s="47">
        <f>D146/D142</f>
        <v>0.65584163273315998</v>
      </c>
    </row>
    <row r="149" spans="1:15" ht="18.75" x14ac:dyDescent="0.25">
      <c r="A149" s="17"/>
    </row>
    <row r="150" spans="1:15" ht="18.75" x14ac:dyDescent="0.25">
      <c r="A150" s="50" t="s">
        <v>169</v>
      </c>
      <c r="B150" s="50"/>
      <c r="C150" s="50"/>
      <c r="D150" s="50"/>
      <c r="E150" s="50"/>
      <c r="F150" s="29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ht="18.75" x14ac:dyDescent="0.25">
      <c r="A151" s="51" t="s">
        <v>120</v>
      </c>
      <c r="B151" s="51"/>
      <c r="C151" s="51"/>
      <c r="D151" s="51"/>
    </row>
    <row r="152" spans="1:15" ht="62.25" customHeight="1" x14ac:dyDescent="0.25">
      <c r="A152" s="3" t="s">
        <v>56</v>
      </c>
      <c r="B152" s="52" t="s">
        <v>121</v>
      </c>
      <c r="C152" s="30" t="s">
        <v>11</v>
      </c>
      <c r="D152" s="52" t="s">
        <v>122</v>
      </c>
    </row>
    <row r="153" spans="1:15" ht="15.75" x14ac:dyDescent="0.25">
      <c r="A153" s="31" t="s">
        <v>64</v>
      </c>
      <c r="B153" s="52"/>
      <c r="C153" s="27" t="s">
        <v>123</v>
      </c>
      <c r="D153" s="52"/>
    </row>
    <row r="154" spans="1:15" ht="180" customHeight="1" x14ac:dyDescent="0.25">
      <c r="A154" s="31">
        <v>1</v>
      </c>
      <c r="B154" s="13" t="s">
        <v>124</v>
      </c>
      <c r="C154" s="27">
        <v>350000</v>
      </c>
      <c r="D154" s="27">
        <v>100</v>
      </c>
    </row>
    <row r="155" spans="1:15" ht="31.5" x14ac:dyDescent="0.25">
      <c r="A155" s="31">
        <v>2</v>
      </c>
      <c r="B155" s="13" t="s">
        <v>125</v>
      </c>
      <c r="C155" s="27"/>
      <c r="D155" s="27"/>
    </row>
    <row r="156" spans="1:15" ht="47.25" x14ac:dyDescent="0.25">
      <c r="A156" s="31">
        <v>3</v>
      </c>
      <c r="B156" s="13" t="s">
        <v>126</v>
      </c>
      <c r="C156" s="27"/>
      <c r="D156" s="27"/>
    </row>
    <row r="157" spans="1:15" ht="15.75" x14ac:dyDescent="0.25">
      <c r="A157" s="26">
        <v>4</v>
      </c>
      <c r="B157" s="13" t="s">
        <v>50</v>
      </c>
      <c r="C157" s="49">
        <f>SUM(C154:C156)</f>
        <v>350000</v>
      </c>
      <c r="D157" s="49">
        <f>SUM(D154:D156)</f>
        <v>100</v>
      </c>
    </row>
    <row r="158" spans="1:15" ht="18.75" x14ac:dyDescent="0.25">
      <c r="A158" s="32"/>
    </row>
    <row r="159" spans="1:15" ht="18.75" x14ac:dyDescent="0.25">
      <c r="A159" s="50" t="s">
        <v>127</v>
      </c>
      <c r="B159" s="50"/>
      <c r="C159" s="50"/>
      <c r="D159" s="50"/>
    </row>
    <row r="160" spans="1:15" ht="18.75" x14ac:dyDescent="0.25">
      <c r="A160" s="51" t="s">
        <v>128</v>
      </c>
      <c r="B160" s="51"/>
      <c r="C160" s="51"/>
    </row>
    <row r="161" spans="1:3" ht="78" customHeight="1" thickBot="1" x14ac:dyDescent="0.3">
      <c r="A161" s="23" t="s">
        <v>129</v>
      </c>
      <c r="B161" s="9" t="s">
        <v>130</v>
      </c>
      <c r="C161" s="9" t="s">
        <v>131</v>
      </c>
    </row>
    <row r="162" spans="1:3" ht="64.5" customHeight="1" thickBot="1" x14ac:dyDescent="0.3">
      <c r="A162" s="23" t="s">
        <v>13</v>
      </c>
      <c r="B162" s="7" t="s">
        <v>166</v>
      </c>
      <c r="C162" s="7" t="s">
        <v>165</v>
      </c>
    </row>
    <row r="163" spans="1:3" ht="78.75" customHeight="1" thickBot="1" x14ac:dyDescent="0.3">
      <c r="A163" s="23" t="s">
        <v>24</v>
      </c>
      <c r="B163" s="7" t="s">
        <v>167</v>
      </c>
      <c r="C163" s="7" t="s">
        <v>168</v>
      </c>
    </row>
    <row r="164" spans="1:3" ht="35.25" customHeight="1" thickBot="1" x14ac:dyDescent="0.3">
      <c r="A164" s="23" t="s">
        <v>32</v>
      </c>
      <c r="B164" s="7"/>
      <c r="C164" s="7"/>
    </row>
    <row r="165" spans="1:3" ht="15.75" x14ac:dyDescent="0.25">
      <c r="A165" s="23" t="s">
        <v>36</v>
      </c>
      <c r="B165" s="7"/>
      <c r="C165" s="7"/>
    </row>
    <row r="166" spans="1:3" ht="18.75" x14ac:dyDescent="0.25">
      <c r="A166" s="17"/>
    </row>
  </sheetData>
  <mergeCells count="7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6:G26"/>
    <mergeCell ref="A27:G27"/>
    <mergeCell ref="A68:G68"/>
    <mergeCell ref="A21:G21"/>
    <mergeCell ref="A22:G22"/>
    <mergeCell ref="A23:G23"/>
    <mergeCell ref="A24:G24"/>
    <mergeCell ref="A25:G25"/>
    <mergeCell ref="A84:G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G94:G95"/>
    <mergeCell ref="H94:H95"/>
    <mergeCell ref="A103:C103"/>
    <mergeCell ref="A104:C104"/>
    <mergeCell ref="B105:B106"/>
    <mergeCell ref="C105:C106"/>
    <mergeCell ref="B94:B95"/>
    <mergeCell ref="C94:C95"/>
    <mergeCell ref="D94:D95"/>
    <mergeCell ref="E94:E95"/>
    <mergeCell ref="F94:F95"/>
    <mergeCell ref="A119:O119"/>
    <mergeCell ref="A120:O120"/>
    <mergeCell ref="A136:A137"/>
    <mergeCell ref="C136:C137"/>
    <mergeCell ref="D136:D137"/>
    <mergeCell ref="E136:E137"/>
    <mergeCell ref="F136:F137"/>
    <mergeCell ref="G136:G137"/>
    <mergeCell ref="H136:H137"/>
    <mergeCell ref="I136:I137"/>
    <mergeCell ref="J136:J137"/>
    <mergeCell ref="K136:K137"/>
    <mergeCell ref="L136:L137"/>
    <mergeCell ref="M136:M137"/>
    <mergeCell ref="N136:N137"/>
    <mergeCell ref="O136:O137"/>
    <mergeCell ref="A159:D159"/>
    <mergeCell ref="A160:C160"/>
    <mergeCell ref="A139:E139"/>
    <mergeCell ref="A140:E140"/>
    <mergeCell ref="A150:E150"/>
    <mergeCell ref="A151:D151"/>
    <mergeCell ref="B152:B153"/>
    <mergeCell ref="D152:D153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2025-09-23T10:48:57Z</dcterms:modified>
  <dc:language>ru-RU</dc:language>
</cp:coreProperties>
</file>