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130B6974-9884-49CF-B11C-6FF1E77B3C6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7" i="1" l="1"/>
  <c r="H95" i="1"/>
  <c r="H96" i="1"/>
  <c r="H97" i="1"/>
  <c r="H98" i="1"/>
  <c r="H99" i="1"/>
  <c r="H100" i="1"/>
  <c r="H101" i="1"/>
  <c r="F95" i="1"/>
  <c r="F96" i="1"/>
  <c r="F97" i="1"/>
  <c r="F98" i="1"/>
  <c r="F99" i="1"/>
  <c r="F100" i="1"/>
  <c r="F101" i="1"/>
  <c r="F31" i="1"/>
  <c r="F32" i="1"/>
  <c r="F33" i="1"/>
  <c r="F34" i="1"/>
  <c r="F35" i="1"/>
  <c r="F36" i="1"/>
  <c r="F37" i="1"/>
  <c r="F38" i="1"/>
  <c r="F39" i="1"/>
  <c r="F42" i="1"/>
  <c r="F43" i="1"/>
  <c r="F44" i="1"/>
  <c r="F45" i="1"/>
  <c r="F46" i="1"/>
  <c r="F47" i="1"/>
  <c r="F41" i="1"/>
  <c r="F30" i="1"/>
  <c r="D158" i="1"/>
  <c r="C158" i="1"/>
  <c r="B138" i="1"/>
  <c r="O134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C118" i="1"/>
  <c r="H94" i="1"/>
  <c r="F94" i="1"/>
  <c r="F61" i="1"/>
  <c r="F60" i="1" s="1"/>
  <c r="F57" i="1"/>
  <c r="F56" i="1" s="1"/>
  <c r="F55" i="1"/>
  <c r="F54" i="1"/>
  <c r="F53" i="1"/>
  <c r="F52" i="1"/>
  <c r="F51" i="1"/>
  <c r="F50" i="1"/>
  <c r="F49" i="1"/>
  <c r="F40" i="1" l="1"/>
  <c r="F29" i="1"/>
  <c r="F126" i="1"/>
  <c r="F48" i="1"/>
  <c r="H102" i="1"/>
  <c r="H128" i="1" s="1"/>
  <c r="H127" i="1" s="1"/>
  <c r="O129" i="1"/>
  <c r="D126" i="1" l="1"/>
  <c r="D135" i="1" s="1"/>
  <c r="D133" i="1" s="1"/>
  <c r="N126" i="1"/>
  <c r="N135" i="1" s="1"/>
  <c r="N133" i="1" s="1"/>
  <c r="E126" i="1"/>
  <c r="E135" i="1" s="1"/>
  <c r="E133" i="1" s="1"/>
  <c r="I126" i="1"/>
  <c r="I135" i="1" s="1"/>
  <c r="I133" i="1" s="1"/>
  <c r="K126" i="1"/>
  <c r="K135" i="1" s="1"/>
  <c r="K133" i="1" s="1"/>
  <c r="J126" i="1"/>
  <c r="J135" i="1" s="1"/>
  <c r="J133" i="1" s="1"/>
  <c r="C126" i="1"/>
  <c r="C135" i="1" s="1"/>
  <c r="H126" i="1"/>
  <c r="H132" i="1" s="1"/>
  <c r="M126" i="1"/>
  <c r="M135" i="1" s="1"/>
  <c r="M133" i="1" s="1"/>
  <c r="G126" i="1"/>
  <c r="G135" i="1" s="1"/>
  <c r="G133" i="1" s="1"/>
  <c r="L126" i="1"/>
  <c r="L135" i="1" s="1"/>
  <c r="L133" i="1" s="1"/>
  <c r="F128" i="1"/>
  <c r="F127" i="1" s="1"/>
  <c r="F132" i="1" s="1"/>
  <c r="K128" i="1"/>
  <c r="K127" i="1" s="1"/>
  <c r="K132" i="1" s="1"/>
  <c r="J128" i="1"/>
  <c r="J127" i="1" s="1"/>
  <c r="N128" i="1"/>
  <c r="N127" i="1" s="1"/>
  <c r="L128" i="1"/>
  <c r="L127" i="1" s="1"/>
  <c r="D128" i="1"/>
  <c r="D127" i="1" s="1"/>
  <c r="D132" i="1" s="1"/>
  <c r="E128" i="1"/>
  <c r="E127" i="1" s="1"/>
  <c r="I128" i="1"/>
  <c r="I127" i="1" s="1"/>
  <c r="G128" i="1"/>
  <c r="G127" i="1" s="1"/>
  <c r="M128" i="1"/>
  <c r="M127" i="1" s="1"/>
  <c r="M132" i="1" s="1"/>
  <c r="C128" i="1"/>
  <c r="F135" i="1"/>
  <c r="F133" i="1" s="1"/>
  <c r="O128" i="1" l="1"/>
  <c r="E132" i="1"/>
  <c r="E136" i="1" s="1"/>
  <c r="I132" i="1"/>
  <c r="I136" i="1" s="1"/>
  <c r="N132" i="1"/>
  <c r="N136" i="1" s="1"/>
  <c r="J132" i="1"/>
  <c r="J136" i="1" s="1"/>
  <c r="C127" i="1"/>
  <c r="C132" i="1" s="1"/>
  <c r="G132" i="1"/>
  <c r="G136" i="1" s="1"/>
  <c r="L132" i="1"/>
  <c r="L136" i="1" s="1"/>
  <c r="F136" i="1"/>
  <c r="O126" i="1"/>
  <c r="E143" i="1" s="1"/>
  <c r="D143" i="1" s="1"/>
  <c r="H135" i="1"/>
  <c r="H133" i="1" s="1"/>
  <c r="H136" i="1" s="1"/>
  <c r="M136" i="1"/>
  <c r="D136" i="1"/>
  <c r="K136" i="1"/>
  <c r="C133" i="1"/>
  <c r="O135" i="1" l="1"/>
  <c r="O127" i="1"/>
  <c r="E145" i="1" s="1"/>
  <c r="D145" i="1" s="1"/>
  <c r="O133" i="1"/>
  <c r="E146" i="1" s="1"/>
  <c r="D146" i="1" s="1"/>
  <c r="C136" i="1"/>
  <c r="O132" i="1"/>
  <c r="E144" i="1" l="1"/>
  <c r="E147" i="1" s="1"/>
  <c r="D147" i="1" s="1"/>
  <c r="E149" i="1" s="1"/>
  <c r="C137" i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6" i="1"/>
  <c r="D144" i="1" l="1"/>
</calcChain>
</file>

<file path=xl/sharedStrings.xml><?xml version="1.0" encoding="utf-8"?>
<sst xmlns="http://schemas.openxmlformats.org/spreadsheetml/2006/main" count="264" uniqueCount="188">
  <si>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</si>
  <si>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</si>
  <si>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</si>
  <si>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</si>
  <si>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</si>
  <si>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</si>
  <si>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</si>
  <si>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</si>
  <si>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</si>
  <si>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</si>
  <si>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</si>
  <si>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</si>
  <si>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</si>
  <si>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</si>
  <si>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</si>
  <si>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</si>
  <si>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</si>
  <si>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</si>
  <si>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</si>
  <si>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</si>
  <si>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</si>
  <si>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</si>
  <si>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</si>
  <si>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</si>
  <si>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</si>
  <si>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</si>
  <si>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</si>
  <si>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</si>
  <si>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</si>
  <si>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</si>
  <si>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</si>
  <si>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</si>
  <si>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</si>
  <si>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</si>
  <si>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</si>
  <si>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</si>
  <si>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</si>
  <si>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</si>
  <si>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</si>
  <si>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</si>
  <si>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</si>
  <si>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</si>
  <si>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</si>
  <si>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</si>
  <si>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</si>
  <si>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</si>
  <si>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</si>
  <si>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</si>
  <si>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</si>
  <si>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</si>
  <si>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</si>
  <si>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</si>
  <si>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</si>
  <si>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</si>
  <si>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</si>
  <si>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</si>
  <si>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</si>
  <si>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</si>
  <si>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</si>
  <si>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</si>
  <si>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</si>
  <si>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</si>
  <si>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</si>
  <si>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</si>
  <si>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</si>
  <si>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</si>
  <si>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</si>
  <si>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</si>
  <si>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</si>
  <si>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</si>
  <si>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</si>
  <si>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</si>
  <si>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</si>
  <si>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</si>
  <si>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</si>
  <si>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</si>
  <si>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</si>
  <si>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</si>
  <si>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</si>
  <si>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</si>
  <si>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</si>
  <si>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</si>
  <si>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</si>
  <si>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</si>
  <si>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</si>
  <si>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</si>
  <si>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</si>
  <si>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</si>
  <si>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</si>
  <si>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</si>
  <si>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</si>
  <si>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</si>
  <si>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</si>
  <si>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</si>
  <si>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</si>
  <si>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</si>
  <si>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</si>
  <si>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</si>
  <si>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</si>
  <si>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</si>
  <si>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</si>
  <si>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</si>
  <si>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</si>
  <si>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</si>
  <si>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</si>
  <si>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</si>
  <si>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</si>
  <si>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</si>
  <si>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</si>
  <si>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</si>
  <si>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</si>
  <si>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</si>
  <si>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</si>
  <si>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</si>
  <si>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</si>
  <si>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</si>
  <si>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</si>
  <si>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</si>
  <si>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</si>
  <si>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</si>
  <si>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</si>
  <si>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</si>
  <si>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</si>
  <si>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</si>
  <si>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</si>
  <si>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</si>
  <si>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</si>
  <si>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</si>
  <si>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</si>
  <si>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</si>
  <si>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</si>
  <si>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</si>
  <si>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</si>
  <si>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</si>
  <si>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</si>
  <si>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</si>
  <si>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</si>
  <si>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</si>
  <si>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</si>
  <si>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</si>
  <si>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</si>
  <si>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</si>
  <si>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</si>
  <si>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</si>
  <si>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</si>
  <si>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</si>
  <si>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</si>
  <si>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</si>
  <si>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Корова</t>
  </si>
  <si>
    <t>Холодильный шкаф</t>
  </si>
  <si>
    <t>Сыроварня</t>
  </si>
  <si>
    <t>Вакумный упаковщик</t>
  </si>
  <si>
    <t>Мешалка</t>
  </si>
  <si>
    <t>Гастроемкость</t>
  </si>
  <si>
    <t>Форма для сыра</t>
  </si>
  <si>
    <t>Весы</t>
  </si>
  <si>
    <t>Набор мерных ложечек</t>
  </si>
  <si>
    <t>Сепаратор</t>
  </si>
  <si>
    <t>1.10.</t>
  </si>
  <si>
    <t>Фермерское хозяйство</t>
  </si>
  <si>
    <t>Яндекс маркет</t>
  </si>
  <si>
    <t>Сыр "Гауда"</t>
  </si>
  <si>
    <t>Сыр "Российский"</t>
  </si>
  <si>
    <t>Сыр "Качота"</t>
  </si>
  <si>
    <t>Сыр "Камамбер"</t>
  </si>
  <si>
    <t>Творог</t>
  </si>
  <si>
    <t>Сметана</t>
  </si>
  <si>
    <t>Йогурт</t>
  </si>
  <si>
    <t>Молоко</t>
  </si>
  <si>
    <t>кг.</t>
  </si>
  <si>
    <t>л.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</si>
  <si>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</si>
  <si>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</si>
  <si>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Сыроварня</t>
    </r>
  </si>
  <si>
    <r>
      <t xml:space="preserve">2.2.Цели и задачи проекта **Цели и Задачи**
</t>
    </r>
    <r>
      <rPr>
        <sz val="14"/>
        <color theme="1"/>
        <rFont val="Times New Roman"/>
        <family val="1"/>
        <charset val="204"/>
      </rPr>
      <t>**Цели:**
1. **Основная цель:** Создание успешного бизнеса по производству и продаже высококачественных сыров.
2. **Краткосрочные цели:**
   - Запуск производства и продаж первых партий сыра в течение первых шести месяцев.
   - Привлечение 50 постоянных клиентов в течение первого года.
3. **Долгосрочные цели:**
   - Увеличение объема производства на 50% в течение первых двух лет.
   - Расширение ассортимента продукции на 30% в течение первых трех лет.
**Задачи:**
1. Поиск и аренда подходящего помещения для сыроварни.
2. Закупка необходимого оборудования и ингредиентов.
3. Набор и обучение персонала.
4. Разработка ассортимента сыров и ценообразования.
5. Проведение маркетинговой кампании для привлечения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</si>
  <si>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 xml:space="preserve"> Сфера услуг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</si>
  <si>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</si>
  <si>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</si>
  <si>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Текущее состояние проекта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</si>
  <si>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12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</si>
  <si>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**Портрет целевой аудитории:**
1. **Возраст:** 25-60 лет.
2. **Пол:** Мужчины и женщины.
3. **Местоположение:** Городские и сельские жители.
4. **Доход:** Средний и выше среднего.
5. **Поведение:** Любители качественных и натуральных продуктов, гурманы, рестораны и кафе, специализированные магазины продуктов питания.
**Потребности целевой аудитории:**
1. Высококачественные и натуральные сыры.
2. Разнообразие ассортимента и уникальные сорта сыра.
3. Прозрачное ценообразование и возможность покупки оптом и в розницу.
4. Информация о производстве и составе продукции.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</si>
  <si>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
   - Использование натуральных ингредиентов и традиционных технологий.
2. **Уникальные сорта сыра:**
   - Разработка и производство эксклюзивных сортов.
3. **Прозрачное ценообразование:**
   - Четкие и понятные цены без скрытых доплат.
4. **Экологичность:**
   - Использование экологически чистых технологий и материалов.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</si>
  <si>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Вк, авито, сарафанное радио</t>
    </r>
  </si>
  <si>
    <t>**Низкое качество**</t>
  </si>
  <si>
    <t>Регулярный контроль качества ингредиентов и процесса производства.</t>
  </si>
  <si>
    <t>**Нехватка клиентов.**</t>
  </si>
  <si>
    <t>Активное продвижение продукции через интернет и оффлайн-каналы.
     - Участие в ярмарках и выставках.</t>
  </si>
  <si>
    <r>
      <t>2.4.Система налогообложения и основной вид экономической деятельности</t>
    </r>
    <r>
      <rPr>
        <sz val="14"/>
        <color theme="1"/>
        <rFont val="Times New Roman"/>
        <family val="1"/>
        <charset val="204"/>
      </rPr>
      <t xml:space="preserve"> 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</si>
</sst>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topLeftCell="A10" zoomScaleNormal="100" workbookViewId="0">
      <selection activeCell="A14" sqref="A14:G14"/>
    </sheetView>
  </sheetViews>
  <sheetFormatPr defaultColWidth="8.7109375" defaultRowHeight="15" x14ac:dyDescent="0.25"/>
  <cols>
    <col min="1" max="1" width="6" customWidth="1"/>
    <col min="2" max="2" width="30" customWidth="1"/>
    <col min="3" max="3" width="38.1406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72" t="s">
        <v>0</v>
      </c>
      <c r="B1" s="72"/>
      <c r="C1" s="72"/>
      <c r="D1" s="72"/>
      <c r="E1" s="72"/>
      <c r="F1" s="72"/>
      <c r="G1" s="72"/>
    </row>
    <row r="2" spans="1:7" ht="18.75" customHeight="1" x14ac:dyDescent="0.3">
      <c r="A2" s="71" t="s">
        <v>1</v>
      </c>
      <c r="B2" s="71"/>
      <c r="C2" s="71"/>
      <c r="D2" s="71"/>
      <c r="E2" s="71"/>
      <c r="F2" s="71"/>
      <c r="G2" s="71"/>
    </row>
    <row r="3" spans="1:7" ht="19.5" customHeight="1" x14ac:dyDescent="0.3">
      <c r="A3" s="71" t="s">
        <v>171</v>
      </c>
      <c r="B3" s="71"/>
      <c r="C3" s="71"/>
      <c r="D3" s="71"/>
      <c r="E3" s="71"/>
      <c r="F3" s="71"/>
      <c r="G3" s="71"/>
    </row>
    <row r="4" spans="1:7" ht="18.75" customHeight="1" x14ac:dyDescent="0.3">
      <c r="A4" s="71" t="s">
        <v>135</v>
      </c>
      <c r="B4" s="71"/>
      <c r="C4" s="71"/>
      <c r="D4" s="71"/>
      <c r="E4" s="71"/>
      <c r="F4" s="71"/>
      <c r="G4" s="71"/>
    </row>
    <row r="5" spans="1:7" ht="21" customHeight="1" x14ac:dyDescent="0.3">
      <c r="A5" s="71" t="s">
        <v>172</v>
      </c>
      <c r="B5" s="71"/>
      <c r="C5" s="71"/>
      <c r="D5" s="71"/>
      <c r="E5" s="71"/>
      <c r="F5" s="71"/>
      <c r="G5" s="71"/>
    </row>
    <row r="6" spans="1:7" s="1" customFormat="1" ht="18.75" customHeight="1" x14ac:dyDescent="0.3">
      <c r="A6" s="71" t="s">
        <v>136</v>
      </c>
      <c r="B6" s="71"/>
      <c r="C6" s="71"/>
      <c r="D6" s="71"/>
      <c r="E6" s="71"/>
      <c r="F6" s="71"/>
      <c r="G6" s="71"/>
    </row>
    <row r="7" spans="1:7" ht="22.5" customHeight="1" x14ac:dyDescent="0.3">
      <c r="A7" s="71" t="s">
        <v>137</v>
      </c>
      <c r="B7" s="71"/>
      <c r="C7" s="71"/>
      <c r="D7" s="71"/>
      <c r="E7" s="71"/>
      <c r="F7" s="71"/>
      <c r="G7" s="71"/>
    </row>
    <row r="8" spans="1:7" ht="41.25" customHeight="1" x14ac:dyDescent="0.3">
      <c r="A8" s="71" t="s">
        <v>138</v>
      </c>
      <c r="B8" s="71"/>
      <c r="C8" s="71"/>
      <c r="D8" s="71"/>
      <c r="E8" s="71"/>
      <c r="F8" s="71"/>
      <c r="G8" s="71"/>
    </row>
    <row r="9" spans="1:7" ht="41.25" customHeight="1" x14ac:dyDescent="0.3">
      <c r="A9" s="71" t="s">
        <v>141</v>
      </c>
      <c r="B9" s="71"/>
      <c r="C9" s="71"/>
      <c r="D9" s="71"/>
      <c r="E9" s="71"/>
      <c r="F9" s="71"/>
      <c r="G9" s="71"/>
    </row>
    <row r="10" spans="1:7" ht="21.75" customHeight="1" x14ac:dyDescent="0.3">
      <c r="A10" s="71" t="s">
        <v>2</v>
      </c>
      <c r="B10" s="71"/>
      <c r="C10" s="71"/>
      <c r="D10" s="71"/>
      <c r="E10" s="71"/>
      <c r="F10" s="71"/>
      <c r="G10" s="71"/>
    </row>
    <row r="11" spans="1:7" ht="36.75" customHeight="1" x14ac:dyDescent="0.3">
      <c r="A11" s="71" t="s">
        <v>142</v>
      </c>
      <c r="B11" s="71"/>
      <c r="C11" s="71"/>
      <c r="D11" s="71"/>
      <c r="E11" s="71"/>
      <c r="F11" s="71"/>
      <c r="G11" s="71"/>
    </row>
    <row r="12" spans="1:7" ht="18.75" customHeight="1" x14ac:dyDescent="0.3">
      <c r="A12" s="71" t="s">
        <v>3</v>
      </c>
      <c r="B12" s="71"/>
      <c r="C12" s="71"/>
      <c r="D12" s="71"/>
      <c r="E12" s="71"/>
      <c r="F12" s="71"/>
      <c r="G12" s="71"/>
    </row>
    <row r="13" spans="1:7" ht="21" customHeight="1" x14ac:dyDescent="0.3">
      <c r="A13" s="71" t="s">
        <v>173</v>
      </c>
      <c r="B13" s="71"/>
      <c r="C13" s="71"/>
      <c r="D13" s="71"/>
      <c r="E13" s="71"/>
      <c r="F13" s="71"/>
      <c r="G13" s="71"/>
    </row>
    <row r="14" spans="1:7" ht="294.75" customHeight="1" x14ac:dyDescent="0.3">
      <c r="A14" s="71" t="s">
        <v>174</v>
      </c>
      <c r="B14" s="71"/>
      <c r="C14" s="71"/>
      <c r="D14" s="71"/>
      <c r="E14" s="71"/>
      <c r="F14" s="71"/>
      <c r="G14" s="71"/>
    </row>
    <row r="15" spans="1:7" ht="37.5" customHeight="1" x14ac:dyDescent="0.3">
      <c r="A15" s="71" t="s">
        <v>175</v>
      </c>
      <c r="B15" s="71"/>
      <c r="C15" s="71"/>
      <c r="D15" s="71"/>
      <c r="E15" s="71"/>
      <c r="F15" s="71"/>
      <c r="G15" s="71"/>
    </row>
    <row r="16" spans="1:7" ht="37.5" customHeight="1" x14ac:dyDescent="0.3">
      <c r="A16" s="71" t="s">
        <v>187</v>
      </c>
      <c r="B16" s="71"/>
      <c r="C16" s="71"/>
      <c r="D16" s="71"/>
      <c r="E16" s="71"/>
      <c r="F16" s="71"/>
      <c r="G16" s="71"/>
    </row>
    <row r="17" spans="1:7" ht="43.5" customHeight="1" x14ac:dyDescent="0.3">
      <c r="A17" s="71" t="s">
        <v>143</v>
      </c>
      <c r="B17" s="71"/>
      <c r="C17" s="71"/>
      <c r="D17" s="71"/>
      <c r="E17" s="71"/>
      <c r="F17" s="71"/>
      <c r="G17" s="71"/>
    </row>
    <row r="18" spans="1:7" ht="57.75" customHeight="1" x14ac:dyDescent="0.3">
      <c r="A18" s="71" t="s">
        <v>139</v>
      </c>
      <c r="B18" s="71"/>
      <c r="C18" s="71"/>
      <c r="D18" s="71"/>
      <c r="E18" s="71"/>
      <c r="F18" s="71"/>
      <c r="G18" s="71"/>
    </row>
    <row r="19" spans="1:7" ht="24.75" customHeight="1" x14ac:dyDescent="0.3">
      <c r="A19" s="71" t="s">
        <v>144</v>
      </c>
      <c r="B19" s="71"/>
      <c r="C19" s="71"/>
      <c r="D19" s="71"/>
      <c r="E19" s="71"/>
      <c r="F19" s="71"/>
      <c r="G19" s="71"/>
    </row>
    <row r="20" spans="1:7" ht="42.75" customHeight="1" x14ac:dyDescent="0.3">
      <c r="A20" s="71" t="s">
        <v>176</v>
      </c>
      <c r="B20" s="71"/>
      <c r="C20" s="71"/>
      <c r="D20" s="71"/>
      <c r="E20" s="71"/>
      <c r="F20" s="71"/>
      <c r="G20" s="71"/>
    </row>
    <row r="21" spans="1:7" ht="43.5" customHeight="1" x14ac:dyDescent="0.3">
      <c r="A21" s="71" t="s">
        <v>177</v>
      </c>
      <c r="B21" s="71"/>
      <c r="C21" s="71"/>
      <c r="D21" s="71"/>
      <c r="E21" s="71"/>
      <c r="F21" s="71"/>
      <c r="G21" s="71"/>
    </row>
    <row r="22" spans="1:7" ht="21" customHeight="1" x14ac:dyDescent="0.3">
      <c r="A22" s="71" t="s">
        <v>178</v>
      </c>
      <c r="B22" s="71"/>
      <c r="C22" s="71"/>
      <c r="D22" s="71"/>
      <c r="E22" s="71"/>
      <c r="F22" s="71"/>
      <c r="G22" s="71"/>
    </row>
    <row r="23" spans="1:7" ht="18.75" customHeight="1" x14ac:dyDescent="0.3">
      <c r="A23" s="71" t="s">
        <v>140</v>
      </c>
      <c r="B23" s="71"/>
      <c r="C23" s="71"/>
      <c r="D23" s="71"/>
      <c r="E23" s="71"/>
      <c r="F23" s="71"/>
      <c r="G23" s="71"/>
    </row>
    <row r="24" spans="1:7" ht="21.75" customHeight="1" x14ac:dyDescent="0.3">
      <c r="A24" s="71" t="s">
        <v>145</v>
      </c>
      <c r="B24" s="71"/>
      <c r="C24" s="71"/>
      <c r="D24" s="71"/>
      <c r="E24" s="71"/>
      <c r="F24" s="71"/>
      <c r="G24" s="71"/>
    </row>
    <row r="25" spans="1:7" ht="19.5" customHeight="1" x14ac:dyDescent="0.3">
      <c r="A25" s="71" t="s">
        <v>179</v>
      </c>
      <c r="B25" s="71"/>
      <c r="C25" s="71"/>
      <c r="D25" s="71"/>
      <c r="E25" s="71"/>
      <c r="F25" s="71"/>
      <c r="G25" s="71"/>
    </row>
    <row r="26" spans="1:7" ht="42" customHeight="1" x14ac:dyDescent="0.3">
      <c r="A26" s="71" t="s">
        <v>4</v>
      </c>
      <c r="B26" s="71"/>
      <c r="C26" s="71"/>
      <c r="D26" s="71"/>
      <c r="E26" s="71"/>
      <c r="F26" s="71"/>
      <c r="G26" s="71"/>
    </row>
    <row r="27" spans="1:7" ht="18.75" x14ac:dyDescent="0.25">
      <c r="A27" s="63" t="s">
        <v>5</v>
      </c>
      <c r="B27" s="63"/>
      <c r="C27" s="63"/>
      <c r="D27" s="63"/>
      <c r="E27" s="63"/>
      <c r="F27" s="63"/>
      <c r="G27" s="63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2" t="s">
        <v>13</v>
      </c>
      <c r="B29" s="2" t="s">
        <v>14</v>
      </c>
      <c r="C29" s="42"/>
      <c r="D29" s="42"/>
      <c r="E29" s="42"/>
      <c r="F29" s="43">
        <f>F30+F31+F32+F33+F34+F35+F36+F37+F38</f>
        <v>350000</v>
      </c>
      <c r="G29" s="44"/>
    </row>
    <row r="30" spans="1:7" ht="30" x14ac:dyDescent="0.25">
      <c r="A30" s="46" t="s">
        <v>15</v>
      </c>
      <c r="B30" s="53" t="s">
        <v>148</v>
      </c>
      <c r="C30" s="53"/>
      <c r="D30" s="54">
        <v>1</v>
      </c>
      <c r="E30" s="54">
        <v>125000</v>
      </c>
      <c r="F30" s="48">
        <f>D30*E30</f>
        <v>125000</v>
      </c>
      <c r="G30" s="49" t="s">
        <v>159</v>
      </c>
    </row>
    <row r="31" spans="1:7" ht="15.75" x14ac:dyDescent="0.25">
      <c r="A31" s="50" t="s">
        <v>16</v>
      </c>
      <c r="B31" s="53" t="s">
        <v>149</v>
      </c>
      <c r="C31" s="53"/>
      <c r="D31" s="54">
        <v>1</v>
      </c>
      <c r="E31" s="54">
        <v>120000</v>
      </c>
      <c r="F31" s="48">
        <f t="shared" ref="F31:F39" si="0">D31*E31</f>
        <v>120000</v>
      </c>
      <c r="G31" s="46" t="s">
        <v>160</v>
      </c>
    </row>
    <row r="32" spans="1:7" ht="15.75" x14ac:dyDescent="0.25">
      <c r="A32" s="46" t="s">
        <v>17</v>
      </c>
      <c r="B32" s="53" t="s">
        <v>150</v>
      </c>
      <c r="C32" s="53"/>
      <c r="D32" s="54">
        <v>1</v>
      </c>
      <c r="E32" s="54">
        <v>64190</v>
      </c>
      <c r="F32" s="48">
        <f t="shared" si="0"/>
        <v>64190</v>
      </c>
      <c r="G32" s="46" t="s">
        <v>160</v>
      </c>
    </row>
    <row r="33" spans="1:7" ht="15.75" x14ac:dyDescent="0.25">
      <c r="A33" s="51" t="s">
        <v>18</v>
      </c>
      <c r="B33" s="53" t="s">
        <v>151</v>
      </c>
      <c r="C33" s="53"/>
      <c r="D33" s="54">
        <v>1</v>
      </c>
      <c r="E33" s="54">
        <v>5500</v>
      </c>
      <c r="F33" s="48">
        <f t="shared" si="0"/>
        <v>5500</v>
      </c>
      <c r="G33" s="46" t="s">
        <v>160</v>
      </c>
    </row>
    <row r="34" spans="1:7" ht="36.75" customHeight="1" x14ac:dyDescent="0.25">
      <c r="A34" s="51" t="s">
        <v>19</v>
      </c>
      <c r="B34" s="53" t="s">
        <v>152</v>
      </c>
      <c r="C34" s="53"/>
      <c r="D34" s="54">
        <v>2</v>
      </c>
      <c r="E34" s="54">
        <v>7000</v>
      </c>
      <c r="F34" s="48">
        <f t="shared" si="0"/>
        <v>14000</v>
      </c>
      <c r="G34" s="46" t="s">
        <v>160</v>
      </c>
    </row>
    <row r="35" spans="1:7" ht="36.75" customHeight="1" x14ac:dyDescent="0.25">
      <c r="A35" s="51" t="s">
        <v>20</v>
      </c>
      <c r="B35" s="53" t="s">
        <v>153</v>
      </c>
      <c r="C35" s="53"/>
      <c r="D35" s="54">
        <v>4</v>
      </c>
      <c r="E35" s="54">
        <v>2500</v>
      </c>
      <c r="F35" s="48">
        <f t="shared" si="0"/>
        <v>10000</v>
      </c>
      <c r="G35" s="46" t="s">
        <v>160</v>
      </c>
    </row>
    <row r="36" spans="1:7" ht="36.75" customHeight="1" x14ac:dyDescent="0.25">
      <c r="A36" s="51" t="s">
        <v>21</v>
      </c>
      <c r="B36" s="53" t="s">
        <v>154</v>
      </c>
      <c r="C36" s="53"/>
      <c r="D36" s="54">
        <v>4</v>
      </c>
      <c r="E36" s="54">
        <v>1500</v>
      </c>
      <c r="F36" s="48">
        <f t="shared" si="0"/>
        <v>6000</v>
      </c>
      <c r="G36" s="46" t="s">
        <v>160</v>
      </c>
    </row>
    <row r="37" spans="1:7" ht="36.75" customHeight="1" x14ac:dyDescent="0.25">
      <c r="A37" s="51" t="s">
        <v>22</v>
      </c>
      <c r="B37" s="53" t="s">
        <v>155</v>
      </c>
      <c r="C37" s="53"/>
      <c r="D37" s="54">
        <v>1</v>
      </c>
      <c r="E37" s="54">
        <v>4500</v>
      </c>
      <c r="F37" s="48">
        <f t="shared" si="0"/>
        <v>4500</v>
      </c>
      <c r="G37" s="46" t="s">
        <v>160</v>
      </c>
    </row>
    <row r="38" spans="1:7" ht="36.75" customHeight="1" x14ac:dyDescent="0.25">
      <c r="A38" s="51" t="s">
        <v>23</v>
      </c>
      <c r="B38" s="53" t="s">
        <v>156</v>
      </c>
      <c r="C38" s="53"/>
      <c r="D38" s="54">
        <v>1</v>
      </c>
      <c r="E38" s="54">
        <v>810</v>
      </c>
      <c r="F38" s="48">
        <f t="shared" si="0"/>
        <v>810</v>
      </c>
      <c r="G38" s="46" t="s">
        <v>160</v>
      </c>
    </row>
    <row r="39" spans="1:7" ht="36.75" customHeight="1" x14ac:dyDescent="0.25">
      <c r="A39" s="51" t="s">
        <v>158</v>
      </c>
      <c r="B39" s="53" t="s">
        <v>157</v>
      </c>
      <c r="C39" s="53"/>
      <c r="D39" s="54">
        <v>1</v>
      </c>
      <c r="E39" s="54">
        <v>16000</v>
      </c>
      <c r="F39" s="48">
        <f t="shared" si="0"/>
        <v>16000</v>
      </c>
      <c r="G39" s="52" t="s">
        <v>160</v>
      </c>
    </row>
    <row r="40" spans="1:7" ht="32.25" thickBot="1" x14ac:dyDescent="0.3">
      <c r="A40" s="3" t="s">
        <v>24</v>
      </c>
      <c r="B40" s="7" t="s">
        <v>25</v>
      </c>
      <c r="C40" s="8"/>
      <c r="D40" s="8"/>
      <c r="E40" s="8"/>
      <c r="F40" s="45">
        <f>F41+F42+F43+F44+F45+F46+F47</f>
        <v>0</v>
      </c>
      <c r="G40" s="8"/>
    </row>
    <row r="41" spans="1:7" ht="16.5" thickBot="1" x14ac:dyDescent="0.3">
      <c r="A41" s="3" t="s">
        <v>26</v>
      </c>
      <c r="B41" s="7"/>
      <c r="C41" s="8"/>
      <c r="D41" s="5"/>
      <c r="E41" s="5"/>
      <c r="F41" s="26">
        <f>D41*E41</f>
        <v>0</v>
      </c>
      <c r="G41" s="5"/>
    </row>
    <row r="42" spans="1:7" ht="15.75" x14ac:dyDescent="0.25">
      <c r="A42" s="3" t="s">
        <v>27</v>
      </c>
      <c r="B42" s="7"/>
      <c r="C42" s="8"/>
      <c r="D42" s="5"/>
      <c r="E42" s="5"/>
      <c r="F42" s="26">
        <f t="shared" ref="F42:F47" si="1">D42*E42</f>
        <v>0</v>
      </c>
      <c r="G42" s="5"/>
    </row>
    <row r="43" spans="1:7" ht="15.75" x14ac:dyDescent="0.25">
      <c r="A43" s="6" t="s">
        <v>28</v>
      </c>
      <c r="B43" s="7"/>
      <c r="C43" s="8"/>
      <c r="D43" s="5"/>
      <c r="E43" s="5"/>
      <c r="F43" s="26">
        <f t="shared" si="1"/>
        <v>0</v>
      </c>
      <c r="G43" s="5"/>
    </row>
    <row r="44" spans="1:7" ht="15.75" x14ac:dyDescent="0.25">
      <c r="A44" s="3" t="s">
        <v>29</v>
      </c>
      <c r="B44" s="7"/>
      <c r="C44" s="8"/>
      <c r="D44" s="5"/>
      <c r="E44" s="5"/>
      <c r="F44" s="26">
        <f t="shared" si="1"/>
        <v>0</v>
      </c>
      <c r="G44" s="5"/>
    </row>
    <row r="45" spans="1:7" ht="15.75" x14ac:dyDescent="0.25">
      <c r="A45" s="3" t="s">
        <v>30</v>
      </c>
      <c r="B45" s="7"/>
      <c r="C45" s="8"/>
      <c r="D45" s="5"/>
      <c r="E45" s="5"/>
      <c r="F45" s="26">
        <f t="shared" si="1"/>
        <v>0</v>
      </c>
      <c r="G45" s="5"/>
    </row>
    <row r="46" spans="1:7" ht="15.75" x14ac:dyDescent="0.25">
      <c r="A46" s="3" t="s">
        <v>31</v>
      </c>
      <c r="B46" s="7"/>
      <c r="C46" s="8"/>
      <c r="D46" s="5"/>
      <c r="E46" s="5"/>
      <c r="F46" s="26">
        <f t="shared" si="1"/>
        <v>0</v>
      </c>
      <c r="G46" s="5"/>
    </row>
    <row r="47" spans="1:7" ht="15.75" x14ac:dyDescent="0.25">
      <c r="A47" s="3" t="s">
        <v>32</v>
      </c>
      <c r="B47" s="7"/>
      <c r="C47" s="8"/>
      <c r="D47" s="5"/>
      <c r="E47" s="5"/>
      <c r="F47" s="26">
        <f t="shared" si="1"/>
        <v>0</v>
      </c>
      <c r="G47" s="5"/>
    </row>
    <row r="48" spans="1:7" ht="47.25" x14ac:dyDescent="0.25">
      <c r="A48" s="3" t="s">
        <v>33</v>
      </c>
      <c r="B48" s="7" t="s">
        <v>34</v>
      </c>
      <c r="C48" s="8"/>
      <c r="D48" s="8"/>
      <c r="E48" s="8"/>
      <c r="F48" s="26">
        <f>SUM(F49:F51)</f>
        <v>0</v>
      </c>
      <c r="G48" s="8"/>
    </row>
    <row r="49" spans="1:7" ht="15.75" x14ac:dyDescent="0.25">
      <c r="A49" s="3" t="s">
        <v>35</v>
      </c>
      <c r="B49" s="9"/>
      <c r="C49" s="5"/>
      <c r="D49" s="5"/>
      <c r="E49" s="5"/>
      <c r="F49" s="26">
        <f t="shared" ref="F49:F55" si="2">D49*E49</f>
        <v>0</v>
      </c>
      <c r="G49" s="5"/>
    </row>
    <row r="50" spans="1:7" ht="15.75" x14ac:dyDescent="0.25">
      <c r="A50" s="3" t="s">
        <v>36</v>
      </c>
      <c r="B50" s="7"/>
      <c r="C50" s="8"/>
      <c r="D50" s="8"/>
      <c r="E50" s="8"/>
      <c r="F50" s="26">
        <f t="shared" si="2"/>
        <v>0</v>
      </c>
      <c r="G50" s="8"/>
    </row>
    <row r="51" spans="1:7" ht="15.75" x14ac:dyDescent="0.25">
      <c r="A51" s="3" t="s">
        <v>37</v>
      </c>
      <c r="B51" s="7"/>
      <c r="C51" s="8"/>
      <c r="D51" s="8"/>
      <c r="E51" s="8"/>
      <c r="F51" s="26">
        <f t="shared" si="2"/>
        <v>0</v>
      </c>
      <c r="G51" s="8"/>
    </row>
    <row r="52" spans="1:7" ht="252" x14ac:dyDescent="0.25">
      <c r="A52" s="3" t="s">
        <v>38</v>
      </c>
      <c r="B52" s="7" t="s">
        <v>39</v>
      </c>
      <c r="C52" s="8"/>
      <c r="D52" s="8"/>
      <c r="E52" s="8"/>
      <c r="F52" s="26">
        <f t="shared" si="2"/>
        <v>0</v>
      </c>
      <c r="G52" s="8"/>
    </row>
    <row r="53" spans="1:7" ht="15.75" x14ac:dyDescent="0.25">
      <c r="A53" s="3" t="s">
        <v>40</v>
      </c>
      <c r="B53" s="7"/>
      <c r="C53" s="8"/>
      <c r="D53" s="8"/>
      <c r="E53" s="8"/>
      <c r="F53" s="26">
        <f t="shared" si="2"/>
        <v>0</v>
      </c>
      <c r="G53" s="8"/>
    </row>
    <row r="54" spans="1:7" ht="15.75" x14ac:dyDescent="0.25">
      <c r="A54" s="3" t="s">
        <v>41</v>
      </c>
      <c r="B54" s="7"/>
      <c r="C54" s="8"/>
      <c r="D54" s="8"/>
      <c r="E54" s="8"/>
      <c r="F54" s="26">
        <f t="shared" si="2"/>
        <v>0</v>
      </c>
      <c r="G54" s="8"/>
    </row>
    <row r="55" spans="1:7" ht="15.75" x14ac:dyDescent="0.25">
      <c r="A55" s="3" t="s">
        <v>37</v>
      </c>
      <c r="B55" s="7"/>
      <c r="C55" s="8"/>
      <c r="D55" s="8"/>
      <c r="E55" s="8"/>
      <c r="F55" s="26">
        <f t="shared" si="2"/>
        <v>0</v>
      </c>
      <c r="G55" s="8"/>
    </row>
    <row r="56" spans="1:7" ht="189" x14ac:dyDescent="0.25">
      <c r="A56" s="3" t="s">
        <v>42</v>
      </c>
      <c r="B56" s="7" t="s">
        <v>43</v>
      </c>
      <c r="C56" s="8"/>
      <c r="D56" s="8"/>
      <c r="E56" s="8"/>
      <c r="F56" s="26">
        <f>SUM(F57:F59)</f>
        <v>0</v>
      </c>
      <c r="G56" s="8"/>
    </row>
    <row r="57" spans="1:7" ht="15.75" x14ac:dyDescent="0.25">
      <c r="A57" s="3" t="s">
        <v>44</v>
      </c>
      <c r="B57" s="7"/>
      <c r="C57" s="8"/>
      <c r="D57" s="8"/>
      <c r="E57" s="8"/>
      <c r="F57" s="27">
        <f>D57*E57</f>
        <v>0</v>
      </c>
      <c r="G57" s="8"/>
    </row>
    <row r="58" spans="1:7" ht="15.75" x14ac:dyDescent="0.25">
      <c r="A58" s="3" t="s">
        <v>45</v>
      </c>
      <c r="B58" s="7"/>
      <c r="C58" s="8"/>
      <c r="D58" s="8"/>
      <c r="E58" s="8"/>
      <c r="F58" s="27"/>
      <c r="G58" s="8"/>
    </row>
    <row r="59" spans="1:7" ht="15.75" x14ac:dyDescent="0.25">
      <c r="A59" s="3" t="s">
        <v>37</v>
      </c>
      <c r="B59" s="7"/>
      <c r="C59" s="8"/>
      <c r="D59" s="8"/>
      <c r="E59" s="8"/>
      <c r="F59" s="27"/>
      <c r="G59" s="8"/>
    </row>
    <row r="60" spans="1:7" ht="15.75" x14ac:dyDescent="0.25">
      <c r="A60" s="3" t="s">
        <v>46</v>
      </c>
      <c r="B60" s="7" t="s">
        <v>47</v>
      </c>
      <c r="C60" s="8"/>
      <c r="D60" s="8"/>
      <c r="E60" s="8"/>
      <c r="F60" s="27">
        <f>SUM(F61:F63)</f>
        <v>0</v>
      </c>
      <c r="G60" s="8"/>
    </row>
    <row r="61" spans="1:7" ht="15.75" x14ac:dyDescent="0.25">
      <c r="A61" s="3" t="s">
        <v>48</v>
      </c>
      <c r="B61" s="9"/>
      <c r="C61" s="8"/>
      <c r="D61" s="5"/>
      <c r="E61" s="5"/>
      <c r="F61" s="27">
        <f>E61*D61</f>
        <v>0</v>
      </c>
      <c r="G61" s="8"/>
    </row>
    <row r="62" spans="1:7" ht="15.75" x14ac:dyDescent="0.25">
      <c r="A62" s="3" t="s">
        <v>49</v>
      </c>
      <c r="B62" s="7"/>
      <c r="C62" s="8"/>
      <c r="D62" s="8"/>
      <c r="E62" s="8"/>
      <c r="F62" s="27"/>
      <c r="G62" s="8"/>
    </row>
    <row r="63" spans="1:7" ht="15.75" x14ac:dyDescent="0.25">
      <c r="A63" s="3" t="s">
        <v>37</v>
      </c>
      <c r="B63" s="7"/>
      <c r="C63" s="8"/>
      <c r="D63" s="8"/>
      <c r="E63" s="8"/>
      <c r="F63" s="27"/>
      <c r="G63" s="8"/>
    </row>
    <row r="64" spans="1:7" ht="15.75" x14ac:dyDescent="0.25">
      <c r="A64" s="3" t="s">
        <v>50</v>
      </c>
      <c r="B64" s="4" t="s">
        <v>51</v>
      </c>
      <c r="C64" s="10"/>
      <c r="D64" s="8"/>
      <c r="E64" s="8"/>
      <c r="F64" s="27">
        <v>350000</v>
      </c>
      <c r="G64" s="8"/>
    </row>
    <row r="65" spans="1:7" ht="13.5" customHeight="1" x14ac:dyDescent="0.25">
      <c r="A65" s="11"/>
    </row>
    <row r="66" spans="1:7" ht="18.75" hidden="1" x14ac:dyDescent="0.25">
      <c r="A66" s="62"/>
      <c r="B66" s="62"/>
      <c r="C66" s="62"/>
      <c r="D66" s="62"/>
      <c r="E66" s="62"/>
      <c r="F66" s="62"/>
      <c r="G66" s="62"/>
    </row>
    <row r="67" spans="1:7" hidden="1" x14ac:dyDescent="0.25"/>
    <row r="68" spans="1:7" ht="16.5" hidden="1" customHeight="1" x14ac:dyDescent="0.25"/>
    <row r="69" spans="1:7" hidden="1" x14ac:dyDescent="0.25"/>
    <row r="70" spans="1:7" hidden="1" x14ac:dyDescent="0.25"/>
    <row r="71" spans="1:7" ht="35.25" hidden="1" customHeight="1" x14ac:dyDescent="0.25"/>
    <row r="72" spans="1:7" ht="36.75" hidden="1" customHeight="1" x14ac:dyDescent="0.25"/>
    <row r="73" spans="1:7" ht="33" hidden="1" customHeight="1" x14ac:dyDescent="0.25"/>
    <row r="74" spans="1:7" hidden="1" x14ac:dyDescent="0.25"/>
    <row r="75" spans="1:7" ht="30.75" hidden="1" customHeight="1" x14ac:dyDescent="0.25"/>
    <row r="76" spans="1:7" ht="21" hidden="1" customHeight="1" x14ac:dyDescent="0.25"/>
    <row r="77" spans="1:7" ht="21" hidden="1" customHeight="1" x14ac:dyDescent="0.25"/>
    <row r="78" spans="1:7" ht="18" hidden="1" customHeight="1" x14ac:dyDescent="0.25"/>
    <row r="79" spans="1:7" hidden="1" x14ac:dyDescent="0.25"/>
    <row r="80" spans="1:7" hidden="1" x14ac:dyDescent="0.25"/>
    <row r="81" spans="1:8" ht="4.5" customHeight="1" x14ac:dyDescent="0.25">
      <c r="A81" s="12"/>
      <c r="B81" s="13"/>
      <c r="C81" s="12"/>
      <c r="D81" s="12"/>
      <c r="E81" s="12"/>
      <c r="F81" s="12"/>
      <c r="G81" s="12"/>
    </row>
    <row r="82" spans="1:8" ht="18.75" x14ac:dyDescent="0.25">
      <c r="A82" s="62" t="s">
        <v>53</v>
      </c>
      <c r="B82" s="62"/>
      <c r="C82" s="62"/>
      <c r="D82" s="62"/>
      <c r="E82" s="62"/>
      <c r="F82" s="62"/>
      <c r="G82" s="62"/>
      <c r="H82" s="14"/>
    </row>
    <row r="83" spans="1:8" ht="255.75" customHeight="1" x14ac:dyDescent="0.25">
      <c r="A83" s="69" t="s">
        <v>180</v>
      </c>
      <c r="B83" s="69"/>
      <c r="C83" s="69"/>
      <c r="D83" s="69"/>
      <c r="E83" s="69"/>
      <c r="F83" s="69"/>
      <c r="G83" s="69"/>
      <c r="H83" s="69"/>
    </row>
    <row r="84" spans="1:8" ht="20.25" customHeight="1" x14ac:dyDescent="0.3">
      <c r="A84" s="70" t="s">
        <v>54</v>
      </c>
      <c r="B84" s="70"/>
      <c r="C84" s="70"/>
      <c r="D84" s="70"/>
      <c r="E84" s="70"/>
      <c r="F84" s="70"/>
      <c r="G84" s="70"/>
      <c r="H84" s="70"/>
    </row>
    <row r="85" spans="1:8" ht="33" customHeight="1" x14ac:dyDescent="0.25">
      <c r="A85" s="69" t="s">
        <v>146</v>
      </c>
      <c r="B85" s="69"/>
      <c r="C85" s="69"/>
      <c r="D85" s="69"/>
      <c r="E85" s="69"/>
      <c r="F85" s="69"/>
      <c r="G85" s="69"/>
      <c r="H85" s="69"/>
    </row>
    <row r="86" spans="1:8" ht="171.75" customHeight="1" x14ac:dyDescent="0.25">
      <c r="A86" s="69" t="s">
        <v>181</v>
      </c>
      <c r="B86" s="69"/>
      <c r="C86" s="69"/>
      <c r="D86" s="69"/>
      <c r="E86" s="69"/>
      <c r="F86" s="69"/>
      <c r="G86" s="69"/>
      <c r="H86" s="69"/>
    </row>
    <row r="87" spans="1:8" ht="26.25" customHeight="1" x14ac:dyDescent="0.25">
      <c r="A87" s="69" t="s">
        <v>55</v>
      </c>
      <c r="B87" s="69"/>
      <c r="C87" s="69"/>
      <c r="D87" s="69"/>
      <c r="E87" s="69"/>
      <c r="F87" s="69"/>
      <c r="G87" s="69"/>
      <c r="H87" s="69"/>
    </row>
    <row r="88" spans="1:8" ht="35.25" customHeight="1" x14ac:dyDescent="0.25">
      <c r="A88" s="69" t="s">
        <v>147</v>
      </c>
      <c r="B88" s="69"/>
      <c r="C88" s="69"/>
      <c r="D88" s="69"/>
      <c r="E88" s="69"/>
      <c r="F88" s="69"/>
      <c r="G88" s="69"/>
      <c r="H88" s="69"/>
    </row>
    <row r="89" spans="1:8" ht="23.25" customHeight="1" x14ac:dyDescent="0.25">
      <c r="A89" s="69" t="s">
        <v>182</v>
      </c>
      <c r="B89" s="69"/>
      <c r="C89" s="69"/>
      <c r="D89" s="69"/>
      <c r="E89" s="69"/>
      <c r="F89" s="69"/>
      <c r="G89" s="69"/>
      <c r="H89" s="69"/>
    </row>
    <row r="90" spans="1:8" s="15" customFormat="1" ht="18.75" customHeight="1" x14ac:dyDescent="0.25">
      <c r="A90" s="69" t="s">
        <v>56</v>
      </c>
      <c r="B90" s="69"/>
      <c r="C90" s="69"/>
      <c r="D90" s="69"/>
      <c r="E90" s="69"/>
      <c r="F90" s="69"/>
      <c r="G90" s="69"/>
      <c r="H90" s="69"/>
    </row>
    <row r="91" spans="1:8" ht="18.75" x14ac:dyDescent="0.25">
      <c r="A91" s="63" t="s">
        <v>57</v>
      </c>
      <c r="B91" s="63"/>
      <c r="C91" s="63"/>
      <c r="D91" s="63"/>
      <c r="E91" s="63"/>
      <c r="F91" s="63"/>
      <c r="G91" s="63"/>
      <c r="H91" s="63"/>
    </row>
    <row r="92" spans="1:8" ht="62.25" customHeight="1" thickBot="1" x14ac:dyDescent="0.3">
      <c r="A92" s="16" t="s">
        <v>58</v>
      </c>
      <c r="B92" s="67" t="s">
        <v>59</v>
      </c>
      <c r="C92" s="67" t="s">
        <v>60</v>
      </c>
      <c r="D92" s="67" t="s">
        <v>61</v>
      </c>
      <c r="E92" s="67" t="s">
        <v>62</v>
      </c>
      <c r="F92" s="67" t="s">
        <v>63</v>
      </c>
      <c r="G92" s="67" t="s">
        <v>64</v>
      </c>
      <c r="H92" s="67" t="s">
        <v>65</v>
      </c>
    </row>
    <row r="93" spans="1:8" ht="15.75" x14ac:dyDescent="0.25">
      <c r="A93" s="55" t="s">
        <v>66</v>
      </c>
      <c r="B93" s="68"/>
      <c r="C93" s="68"/>
      <c r="D93" s="68"/>
      <c r="E93" s="68"/>
      <c r="F93" s="68"/>
      <c r="G93" s="68"/>
      <c r="H93" s="68"/>
    </row>
    <row r="94" spans="1:8" ht="15.75" x14ac:dyDescent="0.25">
      <c r="A94" s="47" t="s">
        <v>13</v>
      </c>
      <c r="B94" s="53" t="s">
        <v>161</v>
      </c>
      <c r="C94" s="54" t="s">
        <v>169</v>
      </c>
      <c r="D94" s="54">
        <v>6</v>
      </c>
      <c r="E94" s="54">
        <v>1200</v>
      </c>
      <c r="F94" s="56">
        <f>D94*E94</f>
        <v>7200</v>
      </c>
      <c r="G94" s="46">
        <v>150</v>
      </c>
      <c r="H94" s="56">
        <f>D94*G94</f>
        <v>900</v>
      </c>
    </row>
    <row r="95" spans="1:8" ht="21" customHeight="1" x14ac:dyDescent="0.25">
      <c r="A95" s="47" t="s">
        <v>24</v>
      </c>
      <c r="B95" s="53" t="s">
        <v>162</v>
      </c>
      <c r="C95" s="54" t="s">
        <v>169</v>
      </c>
      <c r="D95" s="54">
        <v>15</v>
      </c>
      <c r="E95" s="54">
        <v>1200</v>
      </c>
      <c r="F95" s="56">
        <f t="shared" ref="F95:F101" si="3">D95*E95</f>
        <v>18000</v>
      </c>
      <c r="G95" s="46">
        <v>150</v>
      </c>
      <c r="H95" s="56">
        <f t="shared" ref="H95:H101" si="4">D95*G95</f>
        <v>2250</v>
      </c>
    </row>
    <row r="96" spans="1:8" ht="21" customHeight="1" x14ac:dyDescent="0.25">
      <c r="A96" s="47" t="s">
        <v>33</v>
      </c>
      <c r="B96" s="53" t="s">
        <v>163</v>
      </c>
      <c r="C96" s="54" t="s">
        <v>169</v>
      </c>
      <c r="D96" s="54">
        <v>5</v>
      </c>
      <c r="E96" s="54">
        <v>1200</v>
      </c>
      <c r="F96" s="56">
        <f t="shared" si="3"/>
        <v>6000</v>
      </c>
      <c r="G96" s="46">
        <v>150</v>
      </c>
      <c r="H96" s="56">
        <f t="shared" si="4"/>
        <v>750</v>
      </c>
    </row>
    <row r="97" spans="1:8" ht="15.75" x14ac:dyDescent="0.25">
      <c r="A97" s="57" t="s">
        <v>38</v>
      </c>
      <c r="B97" s="53" t="s">
        <v>164</v>
      </c>
      <c r="C97" s="54" t="s">
        <v>169</v>
      </c>
      <c r="D97" s="54">
        <v>5</v>
      </c>
      <c r="E97" s="54">
        <v>1200</v>
      </c>
      <c r="F97" s="56">
        <f t="shared" si="3"/>
        <v>6000</v>
      </c>
      <c r="G97" s="46">
        <v>150</v>
      </c>
      <c r="H97" s="56">
        <f t="shared" si="4"/>
        <v>750</v>
      </c>
    </row>
    <row r="98" spans="1:8" ht="15.75" x14ac:dyDescent="0.25">
      <c r="A98" s="57" t="s">
        <v>42</v>
      </c>
      <c r="B98" s="53" t="s">
        <v>165</v>
      </c>
      <c r="C98" s="54" t="s">
        <v>169</v>
      </c>
      <c r="D98" s="54">
        <v>5</v>
      </c>
      <c r="E98" s="54">
        <v>340</v>
      </c>
      <c r="F98" s="56">
        <f t="shared" si="3"/>
        <v>1700</v>
      </c>
      <c r="G98" s="46">
        <v>150</v>
      </c>
      <c r="H98" s="56">
        <f t="shared" si="4"/>
        <v>750</v>
      </c>
    </row>
    <row r="99" spans="1:8" ht="15.75" x14ac:dyDescent="0.25">
      <c r="A99" s="57" t="s">
        <v>46</v>
      </c>
      <c r="B99" s="53" t="s">
        <v>166</v>
      </c>
      <c r="C99" s="54" t="s">
        <v>170</v>
      </c>
      <c r="D99" s="54">
        <v>8</v>
      </c>
      <c r="E99" s="54">
        <v>500</v>
      </c>
      <c r="F99" s="56">
        <f t="shared" si="3"/>
        <v>4000</v>
      </c>
      <c r="G99" s="46">
        <v>0</v>
      </c>
      <c r="H99" s="56">
        <f t="shared" si="4"/>
        <v>0</v>
      </c>
    </row>
    <row r="100" spans="1:8" ht="15.75" x14ac:dyDescent="0.25">
      <c r="A100" s="57" t="s">
        <v>50</v>
      </c>
      <c r="B100" s="53" t="s">
        <v>167</v>
      </c>
      <c r="C100" s="54" t="s">
        <v>170</v>
      </c>
      <c r="D100" s="54">
        <v>15</v>
      </c>
      <c r="E100" s="54">
        <v>100</v>
      </c>
      <c r="F100" s="56">
        <f t="shared" si="3"/>
        <v>1500</v>
      </c>
      <c r="G100" s="46">
        <v>0</v>
      </c>
      <c r="H100" s="56">
        <f t="shared" si="4"/>
        <v>0</v>
      </c>
    </row>
    <row r="101" spans="1:8" ht="15.75" x14ac:dyDescent="0.25">
      <c r="A101" s="57" t="s">
        <v>52</v>
      </c>
      <c r="B101" s="53" t="s">
        <v>168</v>
      </c>
      <c r="C101" s="54" t="s">
        <v>170</v>
      </c>
      <c r="D101" s="54">
        <v>30</v>
      </c>
      <c r="E101" s="54">
        <v>80</v>
      </c>
      <c r="F101" s="56">
        <f t="shared" si="3"/>
        <v>2400</v>
      </c>
      <c r="G101" s="46">
        <v>0</v>
      </c>
      <c r="H101" s="56">
        <f t="shared" si="4"/>
        <v>0</v>
      </c>
    </row>
    <row r="102" spans="1:8" ht="16.5" thickBot="1" x14ac:dyDescent="0.3">
      <c r="A102" s="17" t="s">
        <v>37</v>
      </c>
      <c r="B102" s="4" t="s">
        <v>67</v>
      </c>
      <c r="C102" s="8"/>
      <c r="D102" s="8"/>
      <c r="E102" s="8"/>
      <c r="F102" s="27">
        <v>46800</v>
      </c>
      <c r="G102" s="8"/>
      <c r="H102" s="27">
        <f>SUM(H94:H98)</f>
        <v>5400</v>
      </c>
    </row>
    <row r="103" spans="1:8" ht="18.75" x14ac:dyDescent="0.25">
      <c r="A103" s="18"/>
    </row>
    <row r="104" spans="1:8" ht="18.75" x14ac:dyDescent="0.25">
      <c r="A104" s="62" t="s">
        <v>68</v>
      </c>
      <c r="B104" s="62"/>
      <c r="C104" s="62"/>
    </row>
    <row r="105" spans="1:8" ht="18.75" x14ac:dyDescent="0.25">
      <c r="A105" s="63" t="s">
        <v>69</v>
      </c>
      <c r="B105" s="63"/>
      <c r="C105" s="63"/>
    </row>
    <row r="106" spans="1:8" ht="15.75" customHeight="1" x14ac:dyDescent="0.25">
      <c r="A106" s="16" t="s">
        <v>58</v>
      </c>
      <c r="B106" s="67" t="s">
        <v>7</v>
      </c>
      <c r="C106" s="67" t="s">
        <v>70</v>
      </c>
    </row>
    <row r="107" spans="1:8" ht="15.75" x14ac:dyDescent="0.25">
      <c r="A107" s="3" t="s">
        <v>66</v>
      </c>
      <c r="B107" s="67"/>
      <c r="C107" s="67"/>
    </row>
    <row r="108" spans="1:8" ht="15.75" x14ac:dyDescent="0.25">
      <c r="A108" s="19" t="s">
        <v>13</v>
      </c>
      <c r="B108" s="7" t="s">
        <v>71</v>
      </c>
      <c r="C108" s="20"/>
    </row>
    <row r="109" spans="1:8" ht="15.75" x14ac:dyDescent="0.25">
      <c r="A109" s="19" t="s">
        <v>24</v>
      </c>
      <c r="B109" s="7" t="s">
        <v>72</v>
      </c>
      <c r="C109" s="20"/>
    </row>
    <row r="110" spans="1:8" ht="15.75" x14ac:dyDescent="0.25">
      <c r="A110" s="19" t="s">
        <v>33</v>
      </c>
      <c r="B110" s="7" t="s">
        <v>73</v>
      </c>
      <c r="C110" s="20"/>
    </row>
    <row r="111" spans="1:8" ht="15.75" x14ac:dyDescent="0.25">
      <c r="A111" s="19" t="s">
        <v>38</v>
      </c>
      <c r="B111" s="7" t="s">
        <v>74</v>
      </c>
      <c r="C111" s="20"/>
    </row>
    <row r="112" spans="1:8" ht="15.75" x14ac:dyDescent="0.25">
      <c r="A112" s="19" t="s">
        <v>42</v>
      </c>
      <c r="B112" s="7" t="s">
        <v>75</v>
      </c>
      <c r="C112" s="20">
        <v>500</v>
      </c>
    </row>
    <row r="113" spans="1:15" ht="36" customHeight="1" x14ac:dyDescent="0.25">
      <c r="A113" s="19" t="s">
        <v>46</v>
      </c>
      <c r="B113" s="7" t="s">
        <v>76</v>
      </c>
      <c r="C113" s="20"/>
    </row>
    <row r="114" spans="1:15" ht="47.25" x14ac:dyDescent="0.25">
      <c r="A114" s="19" t="s">
        <v>50</v>
      </c>
      <c r="B114" s="7" t="s">
        <v>77</v>
      </c>
      <c r="C114" s="20"/>
    </row>
    <row r="115" spans="1:15" ht="15.75" x14ac:dyDescent="0.25">
      <c r="A115" s="19" t="s">
        <v>52</v>
      </c>
      <c r="B115" s="7" t="s">
        <v>78</v>
      </c>
      <c r="C115" s="20">
        <v>1872</v>
      </c>
    </row>
    <row r="116" spans="1:15" ht="15.75" x14ac:dyDescent="0.25">
      <c r="A116" s="19" t="s">
        <v>37</v>
      </c>
      <c r="B116" s="7"/>
      <c r="C116" s="20"/>
    </row>
    <row r="117" spans="1:15" ht="15.75" x14ac:dyDescent="0.25">
      <c r="A117" s="19" t="s">
        <v>37</v>
      </c>
      <c r="B117" s="7"/>
      <c r="C117" s="20"/>
    </row>
    <row r="118" spans="1:15" ht="15.75" x14ac:dyDescent="0.25">
      <c r="A118" s="19" t="s">
        <v>37</v>
      </c>
      <c r="B118" s="7" t="s">
        <v>51</v>
      </c>
      <c r="C118" s="29">
        <f>C108+C109+C110+C111+C112+C113+C114+C115</f>
        <v>2372</v>
      </c>
    </row>
    <row r="119" spans="1:15" ht="18.75" x14ac:dyDescent="0.25">
      <c r="A119" s="11"/>
    </row>
    <row r="120" spans="1:15" ht="18.75" x14ac:dyDescent="0.25">
      <c r="A120" s="62" t="s">
        <v>79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</row>
    <row r="121" spans="1:15" ht="18.75" x14ac:dyDescent="0.25">
      <c r="A121" s="62" t="s">
        <v>80</v>
      </c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</row>
    <row r="122" spans="1:15" ht="18.75" x14ac:dyDescent="0.25">
      <c r="A122" s="21" t="s">
        <v>81</v>
      </c>
    </row>
    <row r="123" spans="1:15" ht="49.5" customHeight="1" x14ac:dyDescent="0.25">
      <c r="A123" s="30" t="s">
        <v>6</v>
      </c>
      <c r="B123" s="30" t="s">
        <v>82</v>
      </c>
      <c r="C123" s="31" t="s">
        <v>83</v>
      </c>
      <c r="D123" s="31" t="s">
        <v>84</v>
      </c>
      <c r="E123" s="31" t="s">
        <v>85</v>
      </c>
      <c r="F123" s="31" t="s">
        <v>86</v>
      </c>
      <c r="G123" s="31" t="s">
        <v>87</v>
      </c>
      <c r="H123" s="31" t="s">
        <v>88</v>
      </c>
      <c r="I123" s="31" t="s">
        <v>89</v>
      </c>
      <c r="J123" s="31" t="s">
        <v>90</v>
      </c>
      <c r="K123" s="31" t="s">
        <v>91</v>
      </c>
      <c r="L123" s="31" t="s">
        <v>92</v>
      </c>
      <c r="M123" s="31" t="s">
        <v>93</v>
      </c>
      <c r="N123" s="31" t="s">
        <v>94</v>
      </c>
      <c r="O123" s="31" t="s">
        <v>51</v>
      </c>
    </row>
    <row r="124" spans="1:15" ht="15.75" x14ac:dyDescent="0.25">
      <c r="A124" s="30" t="s">
        <v>13</v>
      </c>
      <c r="B124" s="32" t="s">
        <v>95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ht="15.75" x14ac:dyDescent="0.25">
      <c r="A125" s="33" t="s">
        <v>24</v>
      </c>
      <c r="B125" s="34" t="s">
        <v>96</v>
      </c>
      <c r="C125" s="35">
        <v>0.5</v>
      </c>
      <c r="D125" s="35">
        <v>0.7</v>
      </c>
      <c r="E125" s="35">
        <v>0.8</v>
      </c>
      <c r="F125" s="35">
        <v>0.9</v>
      </c>
      <c r="G125" s="35">
        <v>1</v>
      </c>
      <c r="H125" s="35">
        <v>1</v>
      </c>
      <c r="I125" s="35">
        <v>1</v>
      </c>
      <c r="J125" s="35">
        <v>1</v>
      </c>
      <c r="K125" s="35">
        <v>1</v>
      </c>
      <c r="L125" s="35">
        <v>1</v>
      </c>
      <c r="M125" s="35">
        <v>1</v>
      </c>
      <c r="N125" s="35">
        <v>1</v>
      </c>
      <c r="O125" s="28"/>
    </row>
    <row r="126" spans="1:15" ht="15.75" x14ac:dyDescent="0.25">
      <c r="A126" s="33" t="s">
        <v>33</v>
      </c>
      <c r="B126" s="34" t="s">
        <v>97</v>
      </c>
      <c r="C126" s="28">
        <f t="shared" ref="C126:N126" si="5">$F102*C125</f>
        <v>23400</v>
      </c>
      <c r="D126" s="28">
        <f t="shared" si="5"/>
        <v>32759.999999999996</v>
      </c>
      <c r="E126" s="28">
        <f t="shared" si="5"/>
        <v>37440</v>
      </c>
      <c r="F126" s="28">
        <f t="shared" si="5"/>
        <v>42120</v>
      </c>
      <c r="G126" s="28">
        <f t="shared" si="5"/>
        <v>46800</v>
      </c>
      <c r="H126" s="28">
        <f t="shared" si="5"/>
        <v>46800</v>
      </c>
      <c r="I126" s="28">
        <f t="shared" si="5"/>
        <v>46800</v>
      </c>
      <c r="J126" s="28">
        <f t="shared" si="5"/>
        <v>46800</v>
      </c>
      <c r="K126" s="28">
        <f t="shared" si="5"/>
        <v>46800</v>
      </c>
      <c r="L126" s="28">
        <f t="shared" si="5"/>
        <v>46800</v>
      </c>
      <c r="M126" s="28">
        <f t="shared" si="5"/>
        <v>46800</v>
      </c>
      <c r="N126" s="28">
        <f t="shared" si="5"/>
        <v>46800</v>
      </c>
      <c r="O126" s="28">
        <f>SUM(C126:N126)</f>
        <v>510120</v>
      </c>
    </row>
    <row r="127" spans="1:15" ht="66.75" customHeight="1" x14ac:dyDescent="0.25">
      <c r="A127" s="33" t="s">
        <v>38</v>
      </c>
      <c r="B127" s="34" t="s">
        <v>98</v>
      </c>
      <c r="C127" s="28">
        <f t="shared" ref="C127:N127" si="6">SUM(C128:C131)</f>
        <v>3200</v>
      </c>
      <c r="D127" s="28">
        <f t="shared" si="6"/>
        <v>4280</v>
      </c>
      <c r="E127" s="28">
        <f t="shared" si="6"/>
        <v>4820</v>
      </c>
      <c r="F127" s="28">
        <f t="shared" si="6"/>
        <v>5360</v>
      </c>
      <c r="G127" s="28">
        <f t="shared" si="6"/>
        <v>5900</v>
      </c>
      <c r="H127" s="28">
        <f t="shared" si="6"/>
        <v>5900</v>
      </c>
      <c r="I127" s="28">
        <f t="shared" si="6"/>
        <v>5900</v>
      </c>
      <c r="J127" s="28">
        <f t="shared" si="6"/>
        <v>5900</v>
      </c>
      <c r="K127" s="28">
        <f t="shared" si="6"/>
        <v>5900</v>
      </c>
      <c r="L127" s="28">
        <f t="shared" si="6"/>
        <v>5900</v>
      </c>
      <c r="M127" s="28">
        <f t="shared" si="6"/>
        <v>5900</v>
      </c>
      <c r="N127" s="28">
        <f t="shared" si="6"/>
        <v>5900</v>
      </c>
      <c r="O127" s="28">
        <f>SUM(C127:N127)</f>
        <v>64860</v>
      </c>
    </row>
    <row r="128" spans="1:15" ht="15.75" x14ac:dyDescent="0.25">
      <c r="A128" s="33" t="s">
        <v>40</v>
      </c>
      <c r="B128" s="34" t="s">
        <v>99</v>
      </c>
      <c r="C128" s="28">
        <f>C125*H102</f>
        <v>2700</v>
      </c>
      <c r="D128" s="28">
        <f>D125*H102</f>
        <v>3779.9999999999995</v>
      </c>
      <c r="E128" s="28">
        <f>E125*H102</f>
        <v>4320</v>
      </c>
      <c r="F128" s="28">
        <f>F125*H102</f>
        <v>4860</v>
      </c>
      <c r="G128" s="28">
        <f>G125*H102</f>
        <v>5400</v>
      </c>
      <c r="H128" s="28">
        <f>H125*H102</f>
        <v>5400</v>
      </c>
      <c r="I128" s="28">
        <f>I125*H102</f>
        <v>5400</v>
      </c>
      <c r="J128" s="28">
        <f>J125*H102</f>
        <v>5400</v>
      </c>
      <c r="K128" s="28">
        <f>K125*H102</f>
        <v>5400</v>
      </c>
      <c r="L128" s="28">
        <f>L125*H102</f>
        <v>5400</v>
      </c>
      <c r="M128" s="28">
        <f>M125*H102</f>
        <v>5400</v>
      </c>
      <c r="N128" s="28">
        <f>N125*H102</f>
        <v>5400</v>
      </c>
      <c r="O128" s="28">
        <f>SUM(C128:N128)</f>
        <v>58860</v>
      </c>
    </row>
    <row r="129" spans="1:15" ht="15.75" x14ac:dyDescent="0.25">
      <c r="A129" s="33" t="s">
        <v>41</v>
      </c>
      <c r="B129" s="34" t="s">
        <v>100</v>
      </c>
      <c r="C129" s="28">
        <f>SUM(C108:C114)</f>
        <v>500</v>
      </c>
      <c r="D129" s="28">
        <f>SUM(C108:C114)</f>
        <v>500</v>
      </c>
      <c r="E129" s="28">
        <f>SUM(C108:C114)</f>
        <v>500</v>
      </c>
      <c r="F129" s="28">
        <f>SUM(C108:C114)</f>
        <v>500</v>
      </c>
      <c r="G129" s="28">
        <f>SUM(C108:C114)</f>
        <v>500</v>
      </c>
      <c r="H129" s="28">
        <f>SUM(C108:C114)</f>
        <v>500</v>
      </c>
      <c r="I129" s="28">
        <f>SUM(C108:C114)</f>
        <v>500</v>
      </c>
      <c r="J129" s="28">
        <f>SUM(C108:C114)</f>
        <v>500</v>
      </c>
      <c r="K129" s="28">
        <f>SUM(C108:C114)</f>
        <v>500</v>
      </c>
      <c r="L129" s="28">
        <f>SUM(C108:C114)</f>
        <v>500</v>
      </c>
      <c r="M129" s="28">
        <f>SUM(C108:C114)</f>
        <v>500</v>
      </c>
      <c r="N129" s="28">
        <f>SUM(C108:C114)</f>
        <v>500</v>
      </c>
      <c r="O129" s="28">
        <f>SUM(C129:N129)</f>
        <v>6000</v>
      </c>
    </row>
    <row r="130" spans="1:15" ht="15.75" x14ac:dyDescent="0.25">
      <c r="A130" s="33"/>
      <c r="B130" s="34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ht="15.75" x14ac:dyDescent="0.25">
      <c r="A131" s="33" t="s">
        <v>37</v>
      </c>
      <c r="B131" s="34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>
        <f t="shared" ref="O131:O136" si="7">SUM(C131:N131)</f>
        <v>0</v>
      </c>
    </row>
    <row r="132" spans="1:15" ht="15.75" x14ac:dyDescent="0.25">
      <c r="A132" s="33" t="s">
        <v>42</v>
      </c>
      <c r="B132" s="34" t="s">
        <v>101</v>
      </c>
      <c r="C132" s="28">
        <f t="shared" ref="C132:N132" si="8">C126-C127</f>
        <v>20200</v>
      </c>
      <c r="D132" s="28">
        <f t="shared" si="8"/>
        <v>28479.999999999996</v>
      </c>
      <c r="E132" s="28">
        <f t="shared" si="8"/>
        <v>32620</v>
      </c>
      <c r="F132" s="28">
        <f t="shared" si="8"/>
        <v>36760</v>
      </c>
      <c r="G132" s="28">
        <f t="shared" si="8"/>
        <v>40900</v>
      </c>
      <c r="H132" s="28">
        <f t="shared" si="8"/>
        <v>40900</v>
      </c>
      <c r="I132" s="28">
        <f t="shared" si="8"/>
        <v>40900</v>
      </c>
      <c r="J132" s="28">
        <f t="shared" si="8"/>
        <v>40900</v>
      </c>
      <c r="K132" s="28">
        <f t="shared" si="8"/>
        <v>40900</v>
      </c>
      <c r="L132" s="28">
        <f t="shared" si="8"/>
        <v>40900</v>
      </c>
      <c r="M132" s="28">
        <f t="shared" si="8"/>
        <v>40900</v>
      </c>
      <c r="N132" s="28">
        <f t="shared" si="8"/>
        <v>40900</v>
      </c>
      <c r="O132" s="28">
        <f t="shared" si="7"/>
        <v>445260</v>
      </c>
    </row>
    <row r="133" spans="1:15" ht="15.75" x14ac:dyDescent="0.25">
      <c r="A133" s="33" t="s">
        <v>46</v>
      </c>
      <c r="B133" s="34" t="s">
        <v>102</v>
      </c>
      <c r="C133" s="28">
        <f t="shared" ref="C133:N133" si="9">SUM(C134:C135)</f>
        <v>1404</v>
      </c>
      <c r="D133" s="28">
        <f t="shared" si="9"/>
        <v>1965.5999999999997</v>
      </c>
      <c r="E133" s="28">
        <f t="shared" si="9"/>
        <v>2246.4</v>
      </c>
      <c r="F133" s="28">
        <f t="shared" si="9"/>
        <v>2527.1999999999998</v>
      </c>
      <c r="G133" s="28">
        <f t="shared" si="9"/>
        <v>2808</v>
      </c>
      <c r="H133" s="28">
        <f t="shared" si="9"/>
        <v>2808</v>
      </c>
      <c r="I133" s="28">
        <f t="shared" si="9"/>
        <v>2808</v>
      </c>
      <c r="J133" s="28">
        <f t="shared" si="9"/>
        <v>2808</v>
      </c>
      <c r="K133" s="28">
        <f t="shared" si="9"/>
        <v>2808</v>
      </c>
      <c r="L133" s="28">
        <f t="shared" si="9"/>
        <v>2808</v>
      </c>
      <c r="M133" s="28">
        <f t="shared" si="9"/>
        <v>2808</v>
      </c>
      <c r="N133" s="28">
        <f t="shared" si="9"/>
        <v>2808</v>
      </c>
      <c r="O133" s="28">
        <f t="shared" si="7"/>
        <v>30607.200000000001</v>
      </c>
    </row>
    <row r="134" spans="1:15" ht="33" x14ac:dyDescent="0.25">
      <c r="A134" s="33"/>
      <c r="B134" s="36" t="s">
        <v>103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>
        <f t="shared" si="7"/>
        <v>0</v>
      </c>
    </row>
    <row r="135" spans="1:15" ht="33" x14ac:dyDescent="0.25">
      <c r="A135" s="33"/>
      <c r="B135" s="36" t="s">
        <v>104</v>
      </c>
      <c r="C135" s="30">
        <f t="shared" ref="C135:N135" si="10">C126*0.06</f>
        <v>1404</v>
      </c>
      <c r="D135" s="30">
        <f t="shared" si="10"/>
        <v>1965.5999999999997</v>
      </c>
      <c r="E135" s="30">
        <f t="shared" si="10"/>
        <v>2246.4</v>
      </c>
      <c r="F135" s="30">
        <f t="shared" si="10"/>
        <v>2527.1999999999998</v>
      </c>
      <c r="G135" s="30">
        <f t="shared" si="10"/>
        <v>2808</v>
      </c>
      <c r="H135" s="30">
        <f t="shared" si="10"/>
        <v>2808</v>
      </c>
      <c r="I135" s="30">
        <f t="shared" si="10"/>
        <v>2808</v>
      </c>
      <c r="J135" s="30">
        <f t="shared" si="10"/>
        <v>2808</v>
      </c>
      <c r="K135" s="30">
        <f t="shared" si="10"/>
        <v>2808</v>
      </c>
      <c r="L135" s="30">
        <f t="shared" si="10"/>
        <v>2808</v>
      </c>
      <c r="M135" s="30">
        <f t="shared" si="10"/>
        <v>2808</v>
      </c>
      <c r="N135" s="30">
        <f t="shared" si="10"/>
        <v>2808</v>
      </c>
      <c r="O135" s="30">
        <f t="shared" si="7"/>
        <v>30607.200000000001</v>
      </c>
    </row>
    <row r="136" spans="1:15" ht="15.75" x14ac:dyDescent="0.25">
      <c r="A136" s="33" t="s">
        <v>50</v>
      </c>
      <c r="B136" s="32" t="s">
        <v>105</v>
      </c>
      <c r="C136" s="30">
        <f t="shared" ref="C136:N136" si="11">C132-C133</f>
        <v>18796</v>
      </c>
      <c r="D136" s="30">
        <f t="shared" si="11"/>
        <v>26514.399999999998</v>
      </c>
      <c r="E136" s="30">
        <f t="shared" si="11"/>
        <v>30373.599999999999</v>
      </c>
      <c r="F136" s="30">
        <f t="shared" si="11"/>
        <v>34232.800000000003</v>
      </c>
      <c r="G136" s="30">
        <f t="shared" si="11"/>
        <v>38092</v>
      </c>
      <c r="H136" s="30">
        <f t="shared" si="11"/>
        <v>38092</v>
      </c>
      <c r="I136" s="30">
        <f t="shared" si="11"/>
        <v>38092</v>
      </c>
      <c r="J136" s="30">
        <f t="shared" si="11"/>
        <v>38092</v>
      </c>
      <c r="K136" s="30">
        <f t="shared" si="11"/>
        <v>38092</v>
      </c>
      <c r="L136" s="30">
        <f t="shared" si="11"/>
        <v>38092</v>
      </c>
      <c r="M136" s="30">
        <f t="shared" si="11"/>
        <v>38092</v>
      </c>
      <c r="N136" s="30">
        <f t="shared" si="11"/>
        <v>38092</v>
      </c>
      <c r="O136" s="30">
        <f t="shared" si="7"/>
        <v>414652.8</v>
      </c>
    </row>
    <row r="137" spans="1:15" ht="16.5" customHeight="1" x14ac:dyDescent="0.25">
      <c r="A137" s="65" t="s">
        <v>52</v>
      </c>
      <c r="B137" s="32" t="s">
        <v>106</v>
      </c>
      <c r="C137" s="65">
        <f>-C136+B138</f>
        <v>-368796</v>
      </c>
      <c r="D137" s="65">
        <f t="shared" ref="D137:N137" si="12">C137+D136</f>
        <v>-342281.6</v>
      </c>
      <c r="E137" s="65">
        <f t="shared" si="12"/>
        <v>-311908</v>
      </c>
      <c r="F137" s="65">
        <f t="shared" si="12"/>
        <v>-277675.2</v>
      </c>
      <c r="G137" s="65">
        <f t="shared" si="12"/>
        <v>-239583.2</v>
      </c>
      <c r="H137" s="65">
        <f t="shared" si="12"/>
        <v>-201491.20000000001</v>
      </c>
      <c r="I137" s="65">
        <f t="shared" si="12"/>
        <v>-163399.20000000001</v>
      </c>
      <c r="J137" s="65">
        <f t="shared" si="12"/>
        <v>-125307.20000000001</v>
      </c>
      <c r="K137" s="65">
        <f t="shared" si="12"/>
        <v>-87215.200000000012</v>
      </c>
      <c r="L137" s="65">
        <f t="shared" si="12"/>
        <v>-49123.200000000012</v>
      </c>
      <c r="M137" s="65">
        <f t="shared" si="12"/>
        <v>-11031.200000000012</v>
      </c>
      <c r="N137" s="65">
        <f t="shared" si="12"/>
        <v>27060.799999999988</v>
      </c>
      <c r="O137" s="66">
        <f>D147/D143</f>
        <v>0.81285344624794165</v>
      </c>
    </row>
    <row r="138" spans="1:15" ht="15.75" x14ac:dyDescent="0.25">
      <c r="A138" s="65"/>
      <c r="B138" s="37">
        <f>-F64</f>
        <v>-350000</v>
      </c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6"/>
    </row>
    <row r="139" spans="1:15" ht="18.75" x14ac:dyDescent="0.25">
      <c r="A139" s="18"/>
    </row>
    <row r="140" spans="1:15" ht="18.75" x14ac:dyDescent="0.25">
      <c r="A140" s="62" t="s">
        <v>107</v>
      </c>
      <c r="B140" s="62"/>
      <c r="C140" s="62"/>
      <c r="D140" s="62"/>
      <c r="E140" s="6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ht="18.75" x14ac:dyDescent="0.25">
      <c r="A141" s="63" t="s">
        <v>108</v>
      </c>
      <c r="B141" s="63"/>
      <c r="C141" s="63"/>
      <c r="D141" s="63"/>
      <c r="E141" s="63"/>
    </row>
    <row r="142" spans="1:15" ht="47.25" x14ac:dyDescent="0.25">
      <c r="A142" s="38" t="s">
        <v>6</v>
      </c>
      <c r="B142" s="28" t="s">
        <v>82</v>
      </c>
      <c r="C142" s="28" t="s">
        <v>109</v>
      </c>
      <c r="D142" s="28" t="s">
        <v>110</v>
      </c>
      <c r="E142" s="28" t="s">
        <v>111</v>
      </c>
    </row>
    <row r="143" spans="1:15" ht="15.75" x14ac:dyDescent="0.25">
      <c r="A143" s="38" t="s">
        <v>13</v>
      </c>
      <c r="B143" s="39" t="s">
        <v>112</v>
      </c>
      <c r="C143" s="28" t="s">
        <v>113</v>
      </c>
      <c r="D143" s="40">
        <f>E143/12</f>
        <v>42510</v>
      </c>
      <c r="E143" s="28">
        <f>O126</f>
        <v>510120</v>
      </c>
    </row>
    <row r="144" spans="1:15" ht="31.5" x14ac:dyDescent="0.25">
      <c r="A144" s="38" t="s">
        <v>24</v>
      </c>
      <c r="B144" s="39" t="s">
        <v>114</v>
      </c>
      <c r="C144" s="28" t="s">
        <v>113</v>
      </c>
      <c r="D144" s="40">
        <f>E144/12</f>
        <v>7955.5999999999995</v>
      </c>
      <c r="E144" s="28">
        <f>E145+E146</f>
        <v>95467.199999999997</v>
      </c>
    </row>
    <row r="145" spans="1:15" ht="15.75" x14ac:dyDescent="0.25">
      <c r="A145" s="38" t="s">
        <v>33</v>
      </c>
      <c r="B145" s="39" t="s">
        <v>115</v>
      </c>
      <c r="C145" s="28" t="s">
        <v>113</v>
      </c>
      <c r="D145" s="40">
        <f>E145/12</f>
        <v>5405</v>
      </c>
      <c r="E145" s="28">
        <f>O127</f>
        <v>64860</v>
      </c>
    </row>
    <row r="146" spans="1:15" ht="15.75" x14ac:dyDescent="0.25">
      <c r="A146" s="38" t="s">
        <v>38</v>
      </c>
      <c r="B146" s="39" t="s">
        <v>78</v>
      </c>
      <c r="C146" s="28" t="s">
        <v>113</v>
      </c>
      <c r="D146" s="40">
        <f>E146/12</f>
        <v>2550.6</v>
      </c>
      <c r="E146" s="28">
        <f>O133</f>
        <v>30607.200000000001</v>
      </c>
    </row>
    <row r="147" spans="1:15" ht="15.75" x14ac:dyDescent="0.25">
      <c r="A147" s="38" t="s">
        <v>42</v>
      </c>
      <c r="B147" s="39" t="s">
        <v>116</v>
      </c>
      <c r="C147" s="28" t="s">
        <v>113</v>
      </c>
      <c r="D147" s="40">
        <f>E147/12</f>
        <v>34554.400000000001</v>
      </c>
      <c r="E147" s="28">
        <f>E143-E144</f>
        <v>414652.8</v>
      </c>
    </row>
    <row r="148" spans="1:15" ht="15.75" x14ac:dyDescent="0.25">
      <c r="A148" s="38" t="s">
        <v>46</v>
      </c>
      <c r="B148" s="39" t="s">
        <v>117</v>
      </c>
      <c r="C148" s="28" t="s">
        <v>118</v>
      </c>
      <c r="D148" s="40" t="s">
        <v>119</v>
      </c>
      <c r="E148" s="28">
        <v>12</v>
      </c>
    </row>
    <row r="149" spans="1:15" ht="31.5" x14ac:dyDescent="0.25">
      <c r="A149" s="38" t="s">
        <v>50</v>
      </c>
      <c r="B149" s="39" t="s">
        <v>120</v>
      </c>
      <c r="C149" s="28" t="s">
        <v>121</v>
      </c>
      <c r="D149" s="28" t="s">
        <v>119</v>
      </c>
      <c r="E149" s="41">
        <f>D147/D143</f>
        <v>0.81285344624794165</v>
      </c>
    </row>
    <row r="150" spans="1:15" ht="18.75" x14ac:dyDescent="0.25">
      <c r="A150" s="11"/>
    </row>
    <row r="151" spans="1:15" ht="18.75" x14ac:dyDescent="0.25">
      <c r="A151" s="62" t="s">
        <v>122</v>
      </c>
      <c r="B151" s="62"/>
      <c r="C151" s="62"/>
      <c r="D151" s="62"/>
      <c r="E151" s="6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ht="18.75" x14ac:dyDescent="0.25">
      <c r="A152" s="63" t="s">
        <v>123</v>
      </c>
      <c r="B152" s="63"/>
      <c r="C152" s="63"/>
      <c r="D152" s="63"/>
    </row>
    <row r="153" spans="1:15" ht="62.25" customHeight="1" x14ac:dyDescent="0.25">
      <c r="A153" s="2" t="s">
        <v>58</v>
      </c>
      <c r="B153" s="64" t="s">
        <v>124</v>
      </c>
      <c r="C153" s="23" t="s">
        <v>11</v>
      </c>
      <c r="D153" s="64" t="s">
        <v>125</v>
      </c>
    </row>
    <row r="154" spans="1:15" ht="15.75" x14ac:dyDescent="0.25">
      <c r="A154" s="24" t="s">
        <v>66</v>
      </c>
      <c r="B154" s="64"/>
      <c r="C154" s="20" t="s">
        <v>126</v>
      </c>
      <c r="D154" s="64"/>
    </row>
    <row r="155" spans="1:15" ht="180" customHeight="1" x14ac:dyDescent="0.25">
      <c r="A155" s="24">
        <v>1</v>
      </c>
      <c r="B155" s="7" t="s">
        <v>127</v>
      </c>
      <c r="C155" s="20">
        <v>350000</v>
      </c>
      <c r="D155" s="20">
        <v>100</v>
      </c>
    </row>
    <row r="156" spans="1:15" ht="15.75" x14ac:dyDescent="0.25">
      <c r="A156" s="24">
        <v>2</v>
      </c>
      <c r="B156" s="7" t="s">
        <v>128</v>
      </c>
      <c r="C156" s="20"/>
      <c r="D156" s="20"/>
    </row>
    <row r="157" spans="1:15" ht="31.5" x14ac:dyDescent="0.25">
      <c r="A157" s="24">
        <v>3</v>
      </c>
      <c r="B157" s="7" t="s">
        <v>129</v>
      </c>
      <c r="C157" s="20"/>
      <c r="D157" s="20"/>
    </row>
    <row r="158" spans="1:15" ht="15.75" x14ac:dyDescent="0.25">
      <c r="A158" s="19">
        <v>4</v>
      </c>
      <c r="B158" s="7" t="s">
        <v>51</v>
      </c>
      <c r="C158" s="29">
        <f>SUM(C155:C157)</f>
        <v>350000</v>
      </c>
      <c r="D158" s="29">
        <f>SUM(D155:D157)</f>
        <v>100</v>
      </c>
    </row>
    <row r="159" spans="1:15" ht="18.75" x14ac:dyDescent="0.25">
      <c r="A159" s="25"/>
    </row>
    <row r="160" spans="1:15" ht="18.75" x14ac:dyDescent="0.25">
      <c r="A160" s="62" t="s">
        <v>130</v>
      </c>
      <c r="B160" s="62"/>
      <c r="C160" s="62"/>
      <c r="D160" s="62"/>
    </row>
    <row r="161" spans="1:9" ht="19.5" thickBot="1" x14ac:dyDescent="0.3">
      <c r="A161" s="63" t="s">
        <v>131</v>
      </c>
      <c r="B161" s="63"/>
      <c r="C161" s="63"/>
    </row>
    <row r="162" spans="1:9" ht="78" customHeight="1" x14ac:dyDescent="0.25">
      <c r="A162" s="60" t="s">
        <v>132</v>
      </c>
      <c r="B162" s="61" t="s">
        <v>133</v>
      </c>
      <c r="C162" s="61" t="s">
        <v>134</v>
      </c>
    </row>
    <row r="163" spans="1:9" ht="56.25" customHeight="1" x14ac:dyDescent="0.25">
      <c r="A163" s="47" t="s">
        <v>13</v>
      </c>
      <c r="B163" s="58" t="s">
        <v>183</v>
      </c>
      <c r="C163" s="58" t="s">
        <v>184</v>
      </c>
      <c r="D163" s="59"/>
      <c r="E163" s="59"/>
      <c r="F163" s="59"/>
      <c r="G163" s="59"/>
      <c r="H163" s="59"/>
      <c r="I163" s="59"/>
    </row>
    <row r="164" spans="1:9" ht="63" customHeight="1" x14ac:dyDescent="0.25">
      <c r="A164" s="47" t="s">
        <v>24</v>
      </c>
      <c r="B164" s="58" t="s">
        <v>185</v>
      </c>
      <c r="C164" s="58" t="s">
        <v>186</v>
      </c>
      <c r="D164" s="59"/>
      <c r="E164" s="59"/>
      <c r="F164" s="59"/>
      <c r="G164" s="59"/>
      <c r="H164" s="59"/>
      <c r="I164" s="59"/>
    </row>
    <row r="165" spans="1:9" ht="35.25" customHeight="1" x14ac:dyDescent="0.25">
      <c r="A165" s="47" t="s">
        <v>33</v>
      </c>
      <c r="B165" s="47"/>
      <c r="C165" s="47"/>
    </row>
    <row r="166" spans="1:9" ht="15.75" x14ac:dyDescent="0.25">
      <c r="A166" s="47" t="s">
        <v>37</v>
      </c>
      <c r="B166" s="47"/>
      <c r="C166" s="47"/>
    </row>
    <row r="167" spans="1:9" ht="18.75" x14ac:dyDescent="0.25">
      <c r="A167" s="11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6:G66"/>
    <mergeCell ref="A21:G21"/>
    <mergeCell ref="A22:G22"/>
    <mergeCell ref="A23:G23"/>
    <mergeCell ref="A24:G24"/>
    <mergeCell ref="A25:G25"/>
    <mergeCell ref="A82:G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G92:G93"/>
    <mergeCell ref="H92:H93"/>
    <mergeCell ref="A104:C104"/>
    <mergeCell ref="A105:C105"/>
    <mergeCell ref="B106:B107"/>
    <mergeCell ref="C106:C107"/>
    <mergeCell ref="B92:B93"/>
    <mergeCell ref="C92:C93"/>
    <mergeCell ref="D92:D93"/>
    <mergeCell ref="E92:E93"/>
    <mergeCell ref="F92:F93"/>
    <mergeCell ref="A120:O120"/>
    <mergeCell ref="A121:O121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A160:D160"/>
    <mergeCell ref="A161:C161"/>
    <mergeCell ref="A140:E140"/>
    <mergeCell ref="A141:E141"/>
    <mergeCell ref="A151:E151"/>
    <mergeCell ref="A152:D152"/>
    <mergeCell ref="B153:B154"/>
    <mergeCell ref="D153:D154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2025-09-10T09:06:26Z</dcterms:modified>
  <dc:language>ru-RU</dc:language>
</cp:coreProperties>
</file>