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eception\Desktop\Для заполнения\"/>
    </mc:Choice>
  </mc:AlternateContent>
  <xr:revisionPtr revIDLastSave="0" documentId="13_ncr:1_{2A059562-3F6C-46E5-B094-D4AC25474BA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36" i="1" l="1"/>
  <c r="E136" i="1"/>
  <c r="F136" i="1"/>
  <c r="G136" i="1"/>
  <c r="H136" i="1"/>
  <c r="I136" i="1"/>
  <c r="J136" i="1"/>
  <c r="K136" i="1"/>
  <c r="L136" i="1"/>
  <c r="M136" i="1"/>
  <c r="N136" i="1"/>
  <c r="C136" i="1"/>
  <c r="F103" i="1"/>
  <c r="F98" i="1"/>
  <c r="F99" i="1"/>
  <c r="F100" i="1"/>
  <c r="F101" i="1"/>
  <c r="F102" i="1"/>
  <c r="H99" i="1"/>
  <c r="H100" i="1"/>
  <c r="H101" i="1"/>
  <c r="H102" i="1"/>
  <c r="F29" i="1"/>
  <c r="F31" i="1"/>
  <c r="F32" i="1"/>
  <c r="F33" i="1"/>
  <c r="F34" i="1"/>
  <c r="F35" i="1"/>
  <c r="F36" i="1"/>
  <c r="F37" i="1"/>
  <c r="F38" i="1"/>
  <c r="F39" i="1"/>
  <c r="F40" i="1"/>
  <c r="F41" i="1"/>
  <c r="F42" i="1"/>
  <c r="F44" i="1"/>
  <c r="F45" i="1"/>
  <c r="F46" i="1"/>
  <c r="F47" i="1"/>
  <c r="F48" i="1"/>
  <c r="F49" i="1"/>
  <c r="F50" i="1"/>
  <c r="F52" i="1"/>
  <c r="F53" i="1"/>
  <c r="F54" i="1"/>
  <c r="F30" i="1"/>
  <c r="D159" i="1"/>
  <c r="C159" i="1"/>
  <c r="B139" i="1"/>
  <c r="O135" i="1"/>
  <c r="O132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C119" i="1"/>
  <c r="H98" i="1"/>
  <c r="H97" i="1"/>
  <c r="F97" i="1"/>
  <c r="F64" i="1"/>
  <c r="F63" i="1" s="1"/>
  <c r="F60" i="1"/>
  <c r="F59" i="1" s="1"/>
  <c r="F58" i="1"/>
  <c r="F57" i="1"/>
  <c r="F56" i="1"/>
  <c r="F55" i="1"/>
  <c r="F43" i="1" l="1"/>
  <c r="F51" i="1"/>
  <c r="F127" i="1"/>
  <c r="H103" i="1"/>
  <c r="H129" i="1" s="1"/>
  <c r="H128" i="1" s="1"/>
  <c r="O130" i="1"/>
  <c r="I127" i="1" l="1"/>
  <c r="I134" i="1" s="1"/>
  <c r="J127" i="1"/>
  <c r="J134" i="1" s="1"/>
  <c r="K127" i="1"/>
  <c r="K134" i="1" s="1"/>
  <c r="D127" i="1"/>
  <c r="D134" i="1" s="1"/>
  <c r="N127" i="1"/>
  <c r="N134" i="1" s="1"/>
  <c r="E127" i="1"/>
  <c r="C127" i="1"/>
  <c r="H127" i="1"/>
  <c r="H133" i="1" s="1"/>
  <c r="M127" i="1"/>
  <c r="M134" i="1" s="1"/>
  <c r="G127" i="1"/>
  <c r="G134" i="1" s="1"/>
  <c r="L127" i="1"/>
  <c r="L134" i="1" s="1"/>
  <c r="F129" i="1"/>
  <c r="F128" i="1" s="1"/>
  <c r="F133" i="1" s="1"/>
  <c r="K129" i="1"/>
  <c r="K128" i="1" s="1"/>
  <c r="J129" i="1"/>
  <c r="J128" i="1" s="1"/>
  <c r="J133" i="1" s="1"/>
  <c r="N129" i="1"/>
  <c r="N128" i="1" s="1"/>
  <c r="L129" i="1"/>
  <c r="L128" i="1" s="1"/>
  <c r="D129" i="1"/>
  <c r="D128" i="1" s="1"/>
  <c r="E129" i="1"/>
  <c r="E128" i="1" s="1"/>
  <c r="I129" i="1"/>
  <c r="I128" i="1" s="1"/>
  <c r="G129" i="1"/>
  <c r="G128" i="1" s="1"/>
  <c r="M129" i="1"/>
  <c r="M128" i="1" s="1"/>
  <c r="M133" i="1" s="1"/>
  <c r="C129" i="1"/>
  <c r="C128" i="1" s="1"/>
  <c r="F134" i="1"/>
  <c r="I133" i="1" l="1"/>
  <c r="I137" i="1" s="1"/>
  <c r="N133" i="1"/>
  <c r="N137" i="1" s="1"/>
  <c r="E133" i="1"/>
  <c r="E134" i="1"/>
  <c r="K133" i="1"/>
  <c r="K137" i="1" s="1"/>
  <c r="G133" i="1"/>
  <c r="G137" i="1" s="1"/>
  <c r="L133" i="1"/>
  <c r="F137" i="1"/>
  <c r="O129" i="1"/>
  <c r="O127" i="1"/>
  <c r="E144" i="1" s="1"/>
  <c r="D144" i="1" s="1"/>
  <c r="C134" i="1"/>
  <c r="D133" i="1"/>
  <c r="D137" i="1" s="1"/>
  <c r="H134" i="1"/>
  <c r="H137" i="1" s="1"/>
  <c r="O128" i="1"/>
  <c r="E146" i="1" s="1"/>
  <c r="D146" i="1" s="1"/>
  <c r="L137" i="1"/>
  <c r="J137" i="1"/>
  <c r="M137" i="1"/>
  <c r="C133" i="1"/>
  <c r="E137" i="1" l="1"/>
  <c r="O134" i="1"/>
  <c r="E147" i="1" s="1"/>
  <c r="D147" i="1" s="1"/>
  <c r="O136" i="1"/>
  <c r="C137" i="1"/>
  <c r="O133" i="1"/>
  <c r="E145" i="1" l="1"/>
  <c r="D145" i="1" s="1"/>
  <c r="C138" i="1"/>
  <c r="D138" i="1" s="1"/>
  <c r="E138" i="1" s="1"/>
  <c r="F138" i="1" s="1"/>
  <c r="G138" i="1" s="1"/>
  <c r="H138" i="1" s="1"/>
  <c r="I138" i="1" s="1"/>
  <c r="J138" i="1" s="1"/>
  <c r="K138" i="1" s="1"/>
  <c r="L138" i="1" s="1"/>
  <c r="M138" i="1" s="1"/>
  <c r="N138" i="1" s="1"/>
  <c r="O137" i="1"/>
  <c r="E148" i="1" l="1"/>
  <c r="D148" i="1" s="1"/>
  <c r="E150" i="1" l="1"/>
  <c r="O138" i="1"/>
</calcChain>
</file>

<file path=xl/sharedStrings.xml><?xml version="1.0" encoding="utf-8"?>
<sst xmlns="http://schemas.openxmlformats.org/spreadsheetml/2006/main" count="267" uniqueCount="191">
  <si>
    <t>Форма бизнес-плана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</si>
  <si>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</si>
  <si>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t>1.8.Дополнительные знания, умения, навыки, опыт в организации бизнеса</t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</si>
  <si>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</si>
  <si>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</si>
  <si>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Таблица 1</t>
  </si>
  <si>
    <t>№ 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</si>
  <si>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</si>
  <si>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</si>
  <si>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</si>
  <si>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</si>
  <si>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</si>
  <si>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</si>
  <si>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</si>
  <si>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</si>
  <si>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</si>
  <si>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</si>
  <si>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</si>
  <si>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</si>
  <si>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</si>
  <si>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</si>
  <si>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</si>
  <si>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</si>
  <si>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</si>
  <si>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2.</t>
  </si>
  <si>
    <t>Материально-производственные запасы</t>
  </si>
  <si>
    <t>2.1.</t>
  </si>
  <si>
    <t>2.2.</t>
  </si>
  <si>
    <t>2.3.</t>
  </si>
  <si>
    <t>2.4.</t>
  </si>
  <si>
    <t>2.5.</t>
  </si>
  <si>
    <t>2.6.</t>
  </si>
  <si>
    <t>2.7.</t>
  </si>
  <si>
    <t>3.</t>
  </si>
  <si>
    <t>Имущественные обязательства (аренда (до 15% назначаемой выплаты)</t>
  </si>
  <si>
    <t>3.1.</t>
  </si>
  <si>
    <t>3.2.</t>
  </si>
  <si>
    <t>…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</si>
  <si>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</si>
  <si>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</si>
  <si>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</si>
  <si>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</si>
  <si>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</si>
  <si>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</si>
  <si>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</si>
  <si>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</si>
  <si>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</si>
  <si>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</si>
  <si>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</si>
  <si>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</si>
  <si>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7.</t>
  </si>
  <si>
    <t>ИТОГО</t>
  </si>
  <si>
    <t>8.</t>
  </si>
  <si>
    <r>
      <rPr>
        <b/>
        <sz val="14"/>
        <color theme="1"/>
        <rFont val="Times New Roman"/>
        <family val="1"/>
        <charset val="204"/>
      </rP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</si>
  <si>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rPr>
        <b/>
        <sz val="14"/>
        <color theme="1"/>
        <rFont val="Times New Roman"/>
        <family val="1"/>
        <charset val="204"/>
      </rPr>
      <t>3.2. Местоположение целевой аудитории (субъект РФ, населенный пункт)</t>
    </r>
    <r>
      <rPr>
        <sz val="14"/>
        <color theme="1"/>
        <rFont val="Times New Roman"/>
        <family val="1"/>
        <charset val="204"/>
      </rPr>
      <t xml:space="preserve"> Липецк, Липецкая область</t>
    </r>
  </si>
  <si>
    <r>
      <rPr>
        <b/>
        <sz val="14"/>
        <color theme="1"/>
        <rFont val="Times New Roman"/>
        <family val="1"/>
        <charset val="204"/>
      </rP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</si>
  <si>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rPr>
        <b/>
        <sz val="14"/>
        <color theme="1"/>
        <rFont val="Times New Roman"/>
        <family val="1"/>
        <charset val="204"/>
      </rP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</si>
  <si>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t>Таблица 3</t>
  </si>
  <si>
    <t>№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</si>
  <si>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</si>
  <si>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</si>
  <si>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</si>
  <si>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</si>
  <si>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</si>
  <si>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</si>
  <si>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</si>
  <si>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п/п</t>
  </si>
  <si>
    <t>ИТОГО В МЕСЯЦ</t>
  </si>
  <si>
    <r>
      <rPr>
        <b/>
        <sz val="14"/>
        <color theme="1"/>
        <rFont val="Times New Roman"/>
        <family val="1"/>
        <charset val="204"/>
      </rP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</si>
  <si>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</si>
  <si>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</si>
  <si>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</si>
  <si>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</si>
  <si>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</si>
  <si>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</si>
  <si>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</si>
  <si>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</si>
  <si>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Заработная плата персонала с фиксированными страховыми взносами</t>
  </si>
  <si>
    <t>Налоги</t>
  </si>
  <si>
    <r>
      <rPr>
        <b/>
        <sz val="14"/>
        <color theme="1"/>
        <rFont val="Times New Roman"/>
        <family val="1"/>
        <charset val="204"/>
      </rP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</si>
  <si>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</si>
  <si>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</si>
  <si>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</si>
  <si>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</si>
  <si>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</si>
  <si>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</si>
  <si>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</si>
  <si>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</si>
  <si>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</si>
  <si>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</si>
  <si>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</si>
  <si>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</si>
  <si>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</si>
  <si>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</si>
  <si>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</si>
  <si>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</si>
  <si>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</si>
  <si>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</si>
  <si>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Расходы, руб., в том числе: (перечисление расходов)</t>
  </si>
  <si>
    <t>Расходные материалы</t>
  </si>
  <si>
    <t>Расходы (иные)</t>
  </si>
  <si>
    <t>Прибыль/ убыток, руб.</t>
  </si>
  <si>
    <t>Налоги, руб.</t>
  </si>
  <si>
    <t>Социальное страхование ИП</t>
  </si>
  <si>
    <t>Налог на прибыль (НПД, патент, УСН)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</si>
  <si>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</si>
  <si>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</si>
  <si>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</si>
  <si>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</si>
  <si>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</si>
  <si>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месяц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</si>
  <si>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</si>
  <si>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</si>
  <si>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</si>
  <si>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</si>
  <si>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</si>
  <si>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</si>
  <si>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</si>
  <si>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</si>
  <si>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Х</t>
  </si>
  <si>
    <t>Рентабельность чистой прибыли</t>
  </si>
  <si>
    <t>%</t>
  </si>
  <si>
    <t>5.3.Источники финансирования бизнес-плана</t>
  </si>
  <si>
    <t>Таблица 7</t>
  </si>
  <si>
    <t>Источник финансирования</t>
  </si>
  <si>
    <t>Доля от общей суммы затрат (%)</t>
  </si>
  <si>
    <t>(руб.)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</si>
  <si>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</si>
  <si>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</si>
  <si>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</si>
  <si>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r>
      <rPr>
        <b/>
        <sz val="14"/>
        <color theme="1"/>
        <rFont val="Times New Roman"/>
        <family val="1"/>
        <charset val="204"/>
      </rP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</si>
  <si>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t>Таблица 8</t>
  </si>
  <si>
    <t xml:space="preserve">№ п/п </t>
  </si>
  <si>
    <t>Наиболее вероятные риски</t>
  </si>
  <si>
    <t>Меры по предотвращению рисков</t>
  </si>
  <si>
    <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</si>
  <si>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1.4.E-mail, телефон    </t>
  </si>
  <si>
    <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</si>
  <si>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</si>
  <si>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t xml:space="preserve">2.6.Адрес места ведения бизнеса, площадь, стоимость аренды (периодичность уплаты) или право собственности 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</si>
  <si>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</si>
  <si>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</si>
  <si>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1.9.Потребность в обучении/повышении квалификации с обоснованием </t>
  </si>
  <si>
    <t xml:space="preserve">2.5.Планируемый график работы (дней в неделю), в том числе с указанием часов в неделю </t>
  </si>
  <si>
    <t xml:space="preserve">2.7.Имеющееся оборудование/товары/сырье/имущество для бизнеса </t>
  </si>
  <si>
    <t xml:space="preserve">2.9.Опыт и достижения в планируемой деятельности </t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</si>
  <si>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1-2 месяца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</si>
  <si>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  <r>
      <rPr>
        <sz val="14"/>
        <color theme="1"/>
        <rFont val="Times New Roman"/>
        <family val="1"/>
        <charset val="204"/>
      </rPr>
      <t xml:space="preserve"> </t>
    </r>
  </si>
  <si>
    <t>Бензогенератор</t>
  </si>
  <si>
    <t>Отбойный молоток</t>
  </si>
  <si>
    <t>Перфоратор</t>
  </si>
  <si>
    <t>Плиткорез</t>
  </si>
  <si>
    <t>УШМ (болгарка)</t>
  </si>
  <si>
    <t>Шуруповерт</t>
  </si>
  <si>
    <t>Триммер</t>
  </si>
  <si>
    <t>Бензиновый бур</t>
  </si>
  <si>
    <t>Виброплита</t>
  </si>
  <si>
    <t>Тачка</t>
  </si>
  <si>
    <t>Лопаты</t>
  </si>
  <si>
    <t>Бетономешалка</t>
  </si>
  <si>
    <t>Рохля</t>
  </si>
  <si>
    <t>1.10.</t>
  </si>
  <si>
    <t>1.11.</t>
  </si>
  <si>
    <t>1.12.</t>
  </si>
  <si>
    <t>1.13.</t>
  </si>
  <si>
    <t xml:space="preserve">Яндекс маркет,озон </t>
  </si>
  <si>
    <t>Укладка плитки</t>
  </si>
  <si>
    <t>установка памятника</t>
  </si>
  <si>
    <t xml:space="preserve">покос травы </t>
  </si>
  <si>
    <t>опилка деревьев</t>
  </si>
  <si>
    <t>сварочные работы</t>
  </si>
  <si>
    <t>захоронение</t>
  </si>
  <si>
    <t>шт.</t>
  </si>
  <si>
    <t>м.кв.</t>
  </si>
  <si>
    <t>Отсутствие клиентов</t>
  </si>
  <si>
    <t>Проведение активной рекламной кампании</t>
  </si>
  <si>
    <t>Отсутствие необходимого оборудования в Липецкой обл.</t>
  </si>
  <si>
    <t>Приобретение оборудования с аналогичными техническими характеристиками в других субъектах РФ</t>
  </si>
  <si>
    <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Иванов Иван Иванович</t>
    </r>
  </si>
  <si>
    <r>
      <t>1.3.Место жительства</t>
    </r>
    <r>
      <rPr>
        <sz val="14"/>
        <color theme="1"/>
        <rFont val="Times New Roman"/>
        <family val="1"/>
        <charset val="204"/>
      </rPr>
      <t xml:space="preserve"> Липецкая область</t>
    </r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</si>
  <si>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Оказание ритуальных услуг</t>
    </r>
  </si>
  <si>
    <r>
      <t xml:space="preserve">2.2.Цели и задачи проекта </t>
    </r>
    <r>
      <rPr>
        <sz val="14"/>
        <color theme="1"/>
        <rFont val="Times New Roman"/>
        <family val="1"/>
        <charset val="204"/>
      </rPr>
      <t>Цель проекта заключается в покупке оборудования  и инструментов для дальнейших оказаний услуг по облагораживанию мест захоронения, установка памятников, захоронение людей. Основные задачи:   приобретение основных средств и материально-производственных средств запасов, проведение рекламной компании, получение прибыли путем оказания услуг населению района.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</si>
  <si>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 xml:space="preserve">Будут оказываться услуги по облагораживанию мест захоронения такие как: установка памятников, укладка плитки, покос травы, а также непосредственно захоронение людей. 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</si>
  <si>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самозанятый НПД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</si>
  <si>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не планируется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</si>
  <si>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Проект находится на стадии разработки,  осуществляется мониторинг стоимости основных средств и материально-производственных запасов, прорабатывается вопрос рекламы</t>
    </r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</si>
  <si>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 xml:space="preserve">  2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</si>
  <si>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>Большой спектр услуг, доступные цены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</si>
  <si>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Конкуренты</t>
    </r>
    <r>
      <rPr>
        <sz val="14"/>
        <color theme="1"/>
        <rFont val="Times New Roman"/>
        <family val="1"/>
        <charset val="204"/>
      </rPr>
      <t xml:space="preserve"> Ритуальные услуги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</si>
  <si>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</t>
    </r>
    <r>
      <rPr>
        <sz val="14"/>
        <color theme="1"/>
        <rFont val="Times New Roman"/>
        <family val="1"/>
        <charset val="204"/>
      </rPr>
      <t>население г.Липецк и Липецкой области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</si>
  <si>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Планируется размещение информации в социальных сетях, "сарафанное радио"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</si>
</sst>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Calibri"/>
      <family val="2"/>
      <charset val="1"/>
    </font>
    <font>
      <i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16" fontId="8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top" wrapText="1"/>
    </xf>
    <xf numFmtId="0" fontId="3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indent="8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4"/>
    </xf>
    <xf numFmtId="0" fontId="6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9" fontId="8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16" fontId="8" fillId="0" borderId="7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9" fontId="8" fillId="2" borderId="3" xfId="1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0"/>
  <sheetViews>
    <sheetView tabSelected="1" zoomScaleNormal="100" workbookViewId="0">
      <selection activeCell="A88" sqref="A88:H88"/>
    </sheetView>
  </sheetViews>
  <sheetFormatPr defaultColWidth="8.7109375" defaultRowHeight="15" x14ac:dyDescent="0.25"/>
  <cols>
    <col min="1" max="1" width="6" customWidth="1"/>
    <col min="2" max="2" width="30.85546875" customWidth="1"/>
    <col min="3" max="3" width="32.42578125" customWidth="1"/>
    <col min="4" max="4" width="13.5703125" customWidth="1"/>
    <col min="5" max="5" width="14.28515625" customWidth="1"/>
    <col min="6" max="6" width="17.85546875" customWidth="1"/>
    <col min="7" max="7" width="15.7109375" customWidth="1"/>
    <col min="8" max="8" width="20.85546875" customWidth="1"/>
    <col min="10" max="10" width="11.140625" customWidth="1"/>
    <col min="15" max="15" width="11.28515625" customWidth="1"/>
  </cols>
  <sheetData>
    <row r="1" spans="1:7" ht="18.75" x14ac:dyDescent="0.25">
      <c r="A1" s="43" t="s">
        <v>0</v>
      </c>
      <c r="B1" s="43"/>
      <c r="C1" s="43"/>
      <c r="D1" s="43"/>
      <c r="E1" s="43"/>
      <c r="F1" s="43"/>
      <c r="G1" s="43"/>
    </row>
    <row r="2" spans="1:7" ht="18.75" customHeight="1" x14ac:dyDescent="0.3">
      <c r="A2" s="44" t="s">
        <v>1</v>
      </c>
      <c r="B2" s="44"/>
      <c r="C2" s="44"/>
      <c r="D2" s="44"/>
      <c r="E2" s="44"/>
      <c r="F2" s="44"/>
      <c r="G2" s="44"/>
    </row>
    <row r="3" spans="1:7" ht="19.5" customHeight="1" x14ac:dyDescent="0.3">
      <c r="A3" s="44" t="s">
        <v>178</v>
      </c>
      <c r="B3" s="44"/>
      <c r="C3" s="44"/>
      <c r="D3" s="44"/>
      <c r="E3" s="44"/>
      <c r="F3" s="44"/>
      <c r="G3" s="44"/>
    </row>
    <row r="4" spans="1:7" ht="18.75" customHeight="1" x14ac:dyDescent="0.3">
      <c r="A4" s="44" t="s">
        <v>135</v>
      </c>
      <c r="B4" s="44"/>
      <c r="C4" s="44"/>
      <c r="D4" s="44"/>
      <c r="E4" s="44"/>
      <c r="F4" s="44"/>
      <c r="G4" s="44"/>
    </row>
    <row r="5" spans="1:7" ht="21" customHeight="1" x14ac:dyDescent="0.3">
      <c r="A5" s="44" t="s">
        <v>179</v>
      </c>
      <c r="B5" s="44"/>
      <c r="C5" s="44"/>
      <c r="D5" s="44"/>
      <c r="E5" s="44"/>
      <c r="F5" s="44"/>
      <c r="G5" s="44"/>
    </row>
    <row r="6" spans="1:7" s="1" customFormat="1" ht="18.75" customHeight="1" x14ac:dyDescent="0.3">
      <c r="A6" s="44" t="s">
        <v>136</v>
      </c>
      <c r="B6" s="44"/>
      <c r="C6" s="44"/>
      <c r="D6" s="44"/>
      <c r="E6" s="44"/>
      <c r="F6" s="44"/>
      <c r="G6" s="44"/>
    </row>
    <row r="7" spans="1:7" ht="22.5" customHeight="1" x14ac:dyDescent="0.3">
      <c r="A7" s="44" t="s">
        <v>137</v>
      </c>
      <c r="B7" s="44"/>
      <c r="C7" s="44"/>
      <c r="D7" s="44"/>
      <c r="E7" s="44"/>
      <c r="F7" s="44"/>
      <c r="G7" s="44"/>
    </row>
    <row r="8" spans="1:7" ht="41.25" customHeight="1" x14ac:dyDescent="0.3">
      <c r="A8" s="44" t="s">
        <v>138</v>
      </c>
      <c r="B8" s="44"/>
      <c r="C8" s="44"/>
      <c r="D8" s="44"/>
      <c r="E8" s="44"/>
      <c r="F8" s="44"/>
      <c r="G8" s="44"/>
    </row>
    <row r="9" spans="1:7" ht="41.25" customHeight="1" x14ac:dyDescent="0.3">
      <c r="A9" s="44" t="s">
        <v>141</v>
      </c>
      <c r="B9" s="44"/>
      <c r="C9" s="44"/>
      <c r="D9" s="44"/>
      <c r="E9" s="44"/>
      <c r="F9" s="44"/>
      <c r="G9" s="44"/>
    </row>
    <row r="10" spans="1:7" ht="21.75" customHeight="1" x14ac:dyDescent="0.3">
      <c r="A10" s="44" t="s">
        <v>2</v>
      </c>
      <c r="B10" s="44"/>
      <c r="C10" s="44"/>
      <c r="D10" s="44"/>
      <c r="E10" s="44"/>
      <c r="F10" s="44"/>
      <c r="G10" s="44"/>
    </row>
    <row r="11" spans="1:7" ht="36.75" customHeight="1" x14ac:dyDescent="0.3">
      <c r="A11" s="44" t="s">
        <v>142</v>
      </c>
      <c r="B11" s="44"/>
      <c r="C11" s="44"/>
      <c r="D11" s="44"/>
      <c r="E11" s="44"/>
      <c r="F11" s="44"/>
      <c r="G11" s="44"/>
    </row>
    <row r="12" spans="1:7" ht="18.75" customHeight="1" x14ac:dyDescent="0.3">
      <c r="A12" s="44" t="s">
        <v>3</v>
      </c>
      <c r="B12" s="44"/>
      <c r="C12" s="44"/>
      <c r="D12" s="44"/>
      <c r="E12" s="44"/>
      <c r="F12" s="44"/>
      <c r="G12" s="44"/>
    </row>
    <row r="13" spans="1:7" ht="21" customHeight="1" x14ac:dyDescent="0.3">
      <c r="A13" s="44" t="s">
        <v>180</v>
      </c>
      <c r="B13" s="44"/>
      <c r="C13" s="44"/>
      <c r="D13" s="44"/>
      <c r="E13" s="44"/>
      <c r="F13" s="44"/>
      <c r="G13" s="44"/>
    </row>
    <row r="14" spans="1:7" ht="83.25" customHeight="1" x14ac:dyDescent="0.3">
      <c r="A14" s="44" t="s">
        <v>181</v>
      </c>
      <c r="B14" s="44"/>
      <c r="C14" s="44"/>
      <c r="D14" s="44"/>
      <c r="E14" s="44"/>
      <c r="F14" s="44"/>
      <c r="G14" s="44"/>
    </row>
    <row r="15" spans="1:7" ht="37.5" customHeight="1" x14ac:dyDescent="0.3">
      <c r="A15" s="44" t="s">
        <v>182</v>
      </c>
      <c r="B15" s="44"/>
      <c r="C15" s="44"/>
      <c r="D15" s="44"/>
      <c r="E15" s="44"/>
      <c r="F15" s="44"/>
      <c r="G15" s="44"/>
    </row>
    <row r="16" spans="1:7" ht="37.5" customHeight="1" x14ac:dyDescent="0.3">
      <c r="A16" s="44" t="s">
        <v>183</v>
      </c>
      <c r="B16" s="44"/>
      <c r="C16" s="44"/>
      <c r="D16" s="44"/>
      <c r="E16" s="44"/>
      <c r="F16" s="44"/>
      <c r="G16" s="44"/>
    </row>
    <row r="17" spans="1:7" ht="43.5" customHeight="1" x14ac:dyDescent="0.3">
      <c r="A17" s="44" t="s">
        <v>143</v>
      </c>
      <c r="B17" s="44"/>
      <c r="C17" s="44"/>
      <c r="D17" s="44"/>
      <c r="E17" s="44"/>
      <c r="F17" s="44"/>
      <c r="G17" s="44"/>
    </row>
    <row r="18" spans="1:7" ht="57.75" customHeight="1" x14ac:dyDescent="0.3">
      <c r="A18" s="44" t="s">
        <v>139</v>
      </c>
      <c r="B18" s="44"/>
      <c r="C18" s="44"/>
      <c r="D18" s="44"/>
      <c r="E18" s="44"/>
      <c r="F18" s="44"/>
      <c r="G18" s="44"/>
    </row>
    <row r="19" spans="1:7" ht="24.75" customHeight="1" x14ac:dyDescent="0.3">
      <c r="A19" s="44" t="s">
        <v>144</v>
      </c>
      <c r="B19" s="44"/>
      <c r="C19" s="44"/>
      <c r="D19" s="44"/>
      <c r="E19" s="44"/>
      <c r="F19" s="44"/>
      <c r="G19" s="44"/>
    </row>
    <row r="20" spans="1:7" ht="42.75" customHeight="1" x14ac:dyDescent="0.3">
      <c r="A20" s="44" t="s">
        <v>184</v>
      </c>
      <c r="B20" s="44"/>
      <c r="C20" s="44"/>
      <c r="D20" s="44"/>
      <c r="E20" s="44"/>
      <c r="F20" s="44"/>
      <c r="G20" s="44"/>
    </row>
    <row r="21" spans="1:7" ht="24" customHeight="1" x14ac:dyDescent="0.3">
      <c r="A21" s="44" t="s">
        <v>145</v>
      </c>
      <c r="B21" s="44"/>
      <c r="C21" s="44"/>
      <c r="D21" s="44"/>
      <c r="E21" s="44"/>
      <c r="F21" s="44"/>
      <c r="G21" s="44"/>
    </row>
    <row r="22" spans="1:7" ht="45" customHeight="1" x14ac:dyDescent="0.3">
      <c r="A22" s="44" t="s">
        <v>185</v>
      </c>
      <c r="B22" s="44"/>
      <c r="C22" s="44"/>
      <c r="D22" s="44"/>
      <c r="E22" s="44"/>
      <c r="F22" s="44"/>
      <c r="G22" s="44"/>
    </row>
    <row r="23" spans="1:7" ht="18.75" customHeight="1" x14ac:dyDescent="0.3">
      <c r="A23" s="44" t="s">
        <v>140</v>
      </c>
      <c r="B23" s="44"/>
      <c r="C23" s="44"/>
      <c r="D23" s="44"/>
      <c r="E23" s="44"/>
      <c r="F23" s="44"/>
      <c r="G23" s="44"/>
    </row>
    <row r="24" spans="1:7" ht="21.75" customHeight="1" x14ac:dyDescent="0.3">
      <c r="A24" s="44" t="s">
        <v>146</v>
      </c>
      <c r="B24" s="44"/>
      <c r="C24" s="44"/>
      <c r="D24" s="44"/>
      <c r="E24" s="44"/>
      <c r="F24" s="44"/>
      <c r="G24" s="44"/>
    </row>
    <row r="25" spans="1:7" ht="19.5" customHeight="1" x14ac:dyDescent="0.3">
      <c r="A25" s="44" t="s">
        <v>186</v>
      </c>
      <c r="B25" s="44"/>
      <c r="C25" s="44"/>
      <c r="D25" s="44"/>
      <c r="E25" s="44"/>
      <c r="F25" s="44"/>
      <c r="G25" s="44"/>
    </row>
    <row r="26" spans="1:7" ht="42" customHeight="1" x14ac:dyDescent="0.3">
      <c r="A26" s="44" t="s">
        <v>4</v>
      </c>
      <c r="B26" s="44"/>
      <c r="C26" s="44"/>
      <c r="D26" s="44"/>
      <c r="E26" s="44"/>
      <c r="F26" s="44"/>
      <c r="G26" s="44"/>
    </row>
    <row r="27" spans="1:7" ht="18.75" x14ac:dyDescent="0.25">
      <c r="A27" s="45" t="s">
        <v>5</v>
      </c>
      <c r="B27" s="45"/>
      <c r="C27" s="45"/>
      <c r="D27" s="45"/>
      <c r="E27" s="45"/>
      <c r="F27" s="45"/>
      <c r="G27" s="45"/>
    </row>
    <row r="28" spans="1:7" ht="63" customHeight="1" x14ac:dyDescent="0.25">
      <c r="A28" s="2" t="s">
        <v>6</v>
      </c>
      <c r="B28" s="2" t="s">
        <v>7</v>
      </c>
      <c r="C28" s="2" t="s">
        <v>8</v>
      </c>
      <c r="D28" s="2" t="s">
        <v>9</v>
      </c>
      <c r="E28" s="2" t="s">
        <v>10</v>
      </c>
      <c r="F28" s="2" t="s">
        <v>11</v>
      </c>
      <c r="G28" s="2" t="s">
        <v>12</v>
      </c>
    </row>
    <row r="29" spans="1:7" ht="31.5" x14ac:dyDescent="0.25">
      <c r="A29" s="54" t="s">
        <v>13</v>
      </c>
      <c r="B29" s="54" t="s">
        <v>14</v>
      </c>
      <c r="C29" s="55"/>
      <c r="D29" s="55"/>
      <c r="E29" s="55"/>
      <c r="F29" s="56">
        <f>F30+F31+F32+F33+F34+F35+F36+F37+F38+F39+F40+F41+F42</f>
        <v>350000</v>
      </c>
      <c r="G29" s="57"/>
    </row>
    <row r="30" spans="1:7" ht="28.5" customHeight="1" thickBot="1" x14ac:dyDescent="0.3">
      <c r="A30" s="58" t="s">
        <v>15</v>
      </c>
      <c r="B30" s="52" t="s">
        <v>148</v>
      </c>
      <c r="C30" s="59"/>
      <c r="D30" s="58">
        <v>1</v>
      </c>
      <c r="E30" s="63">
        <v>52000</v>
      </c>
      <c r="F30" s="56">
        <f>D30*E30</f>
        <v>52000</v>
      </c>
      <c r="G30" s="60" t="s">
        <v>165</v>
      </c>
    </row>
    <row r="31" spans="1:7" ht="32.25" thickBot="1" x14ac:dyDescent="0.3">
      <c r="A31" s="61" t="s">
        <v>16</v>
      </c>
      <c r="B31" s="52" t="s">
        <v>149</v>
      </c>
      <c r="C31" s="59"/>
      <c r="D31" s="58">
        <v>1</v>
      </c>
      <c r="E31" s="63">
        <v>56000</v>
      </c>
      <c r="F31" s="56">
        <f t="shared" ref="F31:F42" si="0">D31*E31</f>
        <v>56000</v>
      </c>
      <c r="G31" s="60" t="s">
        <v>165</v>
      </c>
    </row>
    <row r="32" spans="1:7" ht="29.25" customHeight="1" thickBot="1" x14ac:dyDescent="0.3">
      <c r="A32" s="58" t="s">
        <v>17</v>
      </c>
      <c r="B32" s="52" t="s">
        <v>150</v>
      </c>
      <c r="C32" s="59"/>
      <c r="D32" s="58">
        <v>1</v>
      </c>
      <c r="E32" s="63">
        <v>22000</v>
      </c>
      <c r="F32" s="56">
        <f t="shared" si="0"/>
        <v>22000</v>
      </c>
      <c r="G32" s="60" t="s">
        <v>165</v>
      </c>
    </row>
    <row r="33" spans="1:7" ht="26.25" customHeight="1" thickBot="1" x14ac:dyDescent="0.3">
      <c r="A33" s="62" t="s">
        <v>18</v>
      </c>
      <c r="B33" s="52" t="s">
        <v>151</v>
      </c>
      <c r="C33" s="59"/>
      <c r="D33" s="58">
        <v>1</v>
      </c>
      <c r="E33" s="63">
        <v>15000</v>
      </c>
      <c r="F33" s="56">
        <f t="shared" si="0"/>
        <v>15000</v>
      </c>
      <c r="G33" s="60" t="s">
        <v>165</v>
      </c>
    </row>
    <row r="34" spans="1:7" ht="36.75" customHeight="1" thickBot="1" x14ac:dyDescent="0.3">
      <c r="A34" s="62" t="s">
        <v>19</v>
      </c>
      <c r="B34" s="52" t="s">
        <v>152</v>
      </c>
      <c r="C34" s="59"/>
      <c r="D34" s="58">
        <v>1</v>
      </c>
      <c r="E34" s="63">
        <v>16000</v>
      </c>
      <c r="F34" s="56">
        <f t="shared" si="0"/>
        <v>16000</v>
      </c>
      <c r="G34" s="60" t="s">
        <v>165</v>
      </c>
    </row>
    <row r="35" spans="1:7" ht="36.75" customHeight="1" thickBot="1" x14ac:dyDescent="0.3">
      <c r="A35" s="62" t="s">
        <v>20</v>
      </c>
      <c r="B35" s="52" t="s">
        <v>153</v>
      </c>
      <c r="C35" s="59"/>
      <c r="D35" s="58">
        <v>1</v>
      </c>
      <c r="E35" s="63">
        <v>5000</v>
      </c>
      <c r="F35" s="56">
        <f t="shared" si="0"/>
        <v>5000</v>
      </c>
      <c r="G35" s="60" t="s">
        <v>165</v>
      </c>
    </row>
    <row r="36" spans="1:7" ht="36.75" customHeight="1" thickBot="1" x14ac:dyDescent="0.3">
      <c r="A36" s="62" t="s">
        <v>21</v>
      </c>
      <c r="B36" s="52" t="s">
        <v>154</v>
      </c>
      <c r="C36" s="59"/>
      <c r="D36" s="58">
        <v>1</v>
      </c>
      <c r="E36" s="63">
        <v>26000</v>
      </c>
      <c r="F36" s="56">
        <f t="shared" si="0"/>
        <v>26000</v>
      </c>
      <c r="G36" s="60" t="s">
        <v>165</v>
      </c>
    </row>
    <row r="37" spans="1:7" customFormat="1" ht="36.75" customHeight="1" thickBot="1" x14ac:dyDescent="0.3">
      <c r="A37" s="62" t="s">
        <v>22</v>
      </c>
      <c r="B37" s="52" t="s">
        <v>155</v>
      </c>
      <c r="C37" s="59"/>
      <c r="D37" s="58">
        <v>1</v>
      </c>
      <c r="E37" s="63">
        <v>23000</v>
      </c>
      <c r="F37" s="56">
        <f t="shared" si="0"/>
        <v>23000</v>
      </c>
      <c r="G37" s="60" t="s">
        <v>165</v>
      </c>
    </row>
    <row r="38" spans="1:7" customFormat="1" ht="36.75" customHeight="1" thickBot="1" x14ac:dyDescent="0.3">
      <c r="A38" s="62" t="s">
        <v>23</v>
      </c>
      <c r="B38" s="52" t="s">
        <v>156</v>
      </c>
      <c r="C38" s="59"/>
      <c r="D38" s="58">
        <v>1</v>
      </c>
      <c r="E38" s="63">
        <v>55000</v>
      </c>
      <c r="F38" s="56">
        <f t="shared" si="0"/>
        <v>55000</v>
      </c>
      <c r="G38" s="60" t="s">
        <v>165</v>
      </c>
    </row>
    <row r="39" spans="1:7" customFormat="1" ht="36.75" customHeight="1" thickBot="1" x14ac:dyDescent="0.3">
      <c r="A39" s="62" t="s">
        <v>161</v>
      </c>
      <c r="B39" s="52" t="s">
        <v>157</v>
      </c>
      <c r="C39" s="59"/>
      <c r="D39" s="58">
        <v>1</v>
      </c>
      <c r="E39" s="63">
        <v>6000</v>
      </c>
      <c r="F39" s="56">
        <f t="shared" si="0"/>
        <v>6000</v>
      </c>
      <c r="G39" s="60" t="s">
        <v>165</v>
      </c>
    </row>
    <row r="40" spans="1:7" customFormat="1" ht="36.75" customHeight="1" thickBot="1" x14ac:dyDescent="0.3">
      <c r="A40" s="62" t="s">
        <v>162</v>
      </c>
      <c r="B40" s="52" t="s">
        <v>158</v>
      </c>
      <c r="C40" s="59"/>
      <c r="D40" s="58">
        <v>1</v>
      </c>
      <c r="E40" s="63">
        <v>3000</v>
      </c>
      <c r="F40" s="56">
        <f t="shared" si="0"/>
        <v>3000</v>
      </c>
      <c r="G40" s="60" t="s">
        <v>165</v>
      </c>
    </row>
    <row r="41" spans="1:7" customFormat="1" ht="36.75" customHeight="1" thickBot="1" x14ac:dyDescent="0.3">
      <c r="A41" s="62" t="s">
        <v>163</v>
      </c>
      <c r="B41" s="52" t="s">
        <v>159</v>
      </c>
      <c r="C41" s="59"/>
      <c r="D41" s="58">
        <v>1</v>
      </c>
      <c r="E41" s="63">
        <v>21000</v>
      </c>
      <c r="F41" s="56">
        <f t="shared" si="0"/>
        <v>21000</v>
      </c>
      <c r="G41" s="60" t="s">
        <v>165</v>
      </c>
    </row>
    <row r="42" spans="1:7" customFormat="1" ht="36.75" customHeight="1" thickBot="1" x14ac:dyDescent="0.3">
      <c r="A42" s="62" t="s">
        <v>164</v>
      </c>
      <c r="B42" s="52" t="s">
        <v>160</v>
      </c>
      <c r="C42" s="59"/>
      <c r="D42" s="58">
        <v>1</v>
      </c>
      <c r="E42" s="63">
        <v>50000</v>
      </c>
      <c r="F42" s="56">
        <f t="shared" si="0"/>
        <v>50000</v>
      </c>
      <c r="G42" s="60" t="s">
        <v>165</v>
      </c>
    </row>
    <row r="43" spans="1:7" customFormat="1" ht="48" thickBot="1" x14ac:dyDescent="0.3">
      <c r="A43" s="3" t="s">
        <v>24</v>
      </c>
      <c r="B43" s="7" t="s">
        <v>25</v>
      </c>
      <c r="C43" s="8"/>
      <c r="D43" s="8"/>
      <c r="E43" s="8"/>
      <c r="F43" s="53">
        <f>F44+F45+F46+F47+F48+F49+F50</f>
        <v>0</v>
      </c>
      <c r="G43" s="8"/>
    </row>
    <row r="44" spans="1:7" customFormat="1" ht="16.5" thickBot="1" x14ac:dyDescent="0.3">
      <c r="A44" s="3" t="s">
        <v>26</v>
      </c>
      <c r="B44" s="7"/>
      <c r="C44" s="8"/>
      <c r="D44" s="5"/>
      <c r="E44" s="5"/>
      <c r="F44" s="27">
        <f>D44*E44</f>
        <v>0</v>
      </c>
      <c r="G44" s="5"/>
    </row>
    <row r="45" spans="1:7" customFormat="1" ht="16.5" thickBot="1" x14ac:dyDescent="0.3">
      <c r="A45" s="3" t="s">
        <v>27</v>
      </c>
      <c r="B45" s="7"/>
      <c r="C45" s="8"/>
      <c r="D45" s="5"/>
      <c r="E45" s="5"/>
      <c r="F45" s="27">
        <f t="shared" ref="F45:F50" si="1">D45*E45</f>
        <v>0</v>
      </c>
      <c r="G45" s="5"/>
    </row>
    <row r="46" spans="1:7" customFormat="1" ht="16.5" thickBot="1" x14ac:dyDescent="0.3">
      <c r="A46" s="6" t="s">
        <v>28</v>
      </c>
      <c r="B46" s="7"/>
      <c r="C46" s="8"/>
      <c r="D46" s="5"/>
      <c r="E46" s="5"/>
      <c r="F46" s="27">
        <f t="shared" si="1"/>
        <v>0</v>
      </c>
      <c r="G46" s="5"/>
    </row>
    <row r="47" spans="1:7" customFormat="1" ht="16.5" thickBot="1" x14ac:dyDescent="0.3">
      <c r="A47" s="3" t="s">
        <v>29</v>
      </c>
      <c r="B47" s="7"/>
      <c r="C47" s="8"/>
      <c r="D47" s="5"/>
      <c r="E47" s="5"/>
      <c r="F47" s="27">
        <f t="shared" si="1"/>
        <v>0</v>
      </c>
      <c r="G47" s="5"/>
    </row>
    <row r="48" spans="1:7" customFormat="1" ht="16.5" thickBot="1" x14ac:dyDescent="0.3">
      <c r="A48" s="3" t="s">
        <v>30</v>
      </c>
      <c r="B48" s="7"/>
      <c r="C48" s="8"/>
      <c r="D48" s="5"/>
      <c r="E48" s="5"/>
      <c r="F48" s="27">
        <f t="shared" si="1"/>
        <v>0</v>
      </c>
      <c r="G48" s="5"/>
    </row>
    <row r="49" spans="1:7" customFormat="1" ht="16.5" thickBot="1" x14ac:dyDescent="0.3">
      <c r="A49" s="3" t="s">
        <v>31</v>
      </c>
      <c r="B49" s="7"/>
      <c r="C49" s="8"/>
      <c r="D49" s="5"/>
      <c r="E49" s="5"/>
      <c r="F49" s="27">
        <f t="shared" si="1"/>
        <v>0</v>
      </c>
      <c r="G49" s="5"/>
    </row>
    <row r="50" spans="1:7" customFormat="1" ht="16.5" thickBot="1" x14ac:dyDescent="0.3">
      <c r="A50" s="3" t="s">
        <v>32</v>
      </c>
      <c r="B50" s="7"/>
      <c r="C50" s="8"/>
      <c r="D50" s="5"/>
      <c r="E50" s="5"/>
      <c r="F50" s="27">
        <f t="shared" si="1"/>
        <v>0</v>
      </c>
      <c r="G50" s="5"/>
    </row>
    <row r="51" spans="1:7" customFormat="1" ht="79.5" thickBot="1" x14ac:dyDescent="0.3">
      <c r="A51" s="3" t="s">
        <v>33</v>
      </c>
      <c r="B51" s="7" t="s">
        <v>34</v>
      </c>
      <c r="C51" s="8"/>
      <c r="D51" s="8"/>
      <c r="E51" s="8"/>
      <c r="F51" s="27">
        <f>SUM(F52:F54)</f>
        <v>0</v>
      </c>
      <c r="G51" s="8"/>
    </row>
    <row r="52" spans="1:7" customFormat="1" ht="16.5" thickBot="1" x14ac:dyDescent="0.3">
      <c r="A52" s="3" t="s">
        <v>35</v>
      </c>
      <c r="B52" s="9"/>
      <c r="C52" s="5"/>
      <c r="D52" s="5"/>
      <c r="E52" s="5"/>
      <c r="F52" s="27">
        <f t="shared" ref="F52:F58" si="2">D52*E52</f>
        <v>0</v>
      </c>
      <c r="G52" s="5"/>
    </row>
    <row r="53" spans="1:7" customFormat="1" ht="16.5" thickBot="1" x14ac:dyDescent="0.3">
      <c r="A53" s="3" t="s">
        <v>36</v>
      </c>
      <c r="B53" s="7"/>
      <c r="C53" s="8"/>
      <c r="D53" s="8"/>
      <c r="E53" s="8"/>
      <c r="F53" s="27">
        <f t="shared" si="2"/>
        <v>0</v>
      </c>
      <c r="G53" s="8"/>
    </row>
    <row r="54" spans="1:7" customFormat="1" ht="16.5" thickBot="1" x14ac:dyDescent="0.3">
      <c r="A54" s="3" t="s">
        <v>37</v>
      </c>
      <c r="B54" s="7"/>
      <c r="C54" s="8"/>
      <c r="D54" s="8"/>
      <c r="E54" s="8"/>
      <c r="F54" s="27">
        <f t="shared" si="2"/>
        <v>0</v>
      </c>
      <c r="G54" s="8"/>
    </row>
    <row r="55" spans="1:7" customFormat="1" ht="409.6" thickBot="1" x14ac:dyDescent="0.3">
      <c r="A55" s="3" t="s">
        <v>38</v>
      </c>
      <c r="B55" s="7" t="s">
        <v>39</v>
      </c>
      <c r="C55" s="8"/>
      <c r="D55" s="8"/>
      <c r="E55" s="8"/>
      <c r="F55" s="27">
        <f t="shared" si="2"/>
        <v>0</v>
      </c>
      <c r="G55" s="8"/>
    </row>
    <row r="56" spans="1:7" customFormat="1" ht="15.75" x14ac:dyDescent="0.25">
      <c r="A56" s="3" t="s">
        <v>40</v>
      </c>
      <c r="B56" s="7"/>
      <c r="C56" s="8"/>
      <c r="D56" s="8"/>
      <c r="E56" s="8"/>
      <c r="F56" s="27">
        <f t="shared" si="2"/>
        <v>0</v>
      </c>
      <c r="G56" s="8"/>
    </row>
    <row r="57" spans="1:7" customFormat="1" ht="15.75" x14ac:dyDescent="0.25">
      <c r="A57" s="3" t="s">
        <v>41</v>
      </c>
      <c r="B57" s="7"/>
      <c r="C57" s="8"/>
      <c r="D57" s="8"/>
      <c r="E57" s="8"/>
      <c r="F57" s="27">
        <f t="shared" si="2"/>
        <v>0</v>
      </c>
      <c r="G57" s="8"/>
    </row>
    <row r="58" spans="1:7" customFormat="1" ht="15.75" x14ac:dyDescent="0.25">
      <c r="A58" s="3" t="s">
        <v>37</v>
      </c>
      <c r="B58" s="7"/>
      <c r="C58" s="8"/>
      <c r="D58" s="8"/>
      <c r="E58" s="8"/>
      <c r="F58" s="27">
        <f t="shared" si="2"/>
        <v>0</v>
      </c>
      <c r="G58" s="8"/>
    </row>
    <row r="59" spans="1:7" customFormat="1" ht="283.5" x14ac:dyDescent="0.25">
      <c r="A59" s="3" t="s">
        <v>42</v>
      </c>
      <c r="B59" s="7" t="s">
        <v>43</v>
      </c>
      <c r="C59" s="8"/>
      <c r="D59" s="8"/>
      <c r="E59" s="8"/>
      <c r="F59" s="27">
        <f>SUM(F60:F62)</f>
        <v>0</v>
      </c>
      <c r="G59" s="8"/>
    </row>
    <row r="60" spans="1:7" customFormat="1" ht="15.75" x14ac:dyDescent="0.25">
      <c r="A60" s="3" t="s">
        <v>44</v>
      </c>
      <c r="B60" s="7"/>
      <c r="C60" s="8"/>
      <c r="D60" s="8"/>
      <c r="E60" s="8"/>
      <c r="F60" s="28">
        <f>D60*E60</f>
        <v>0</v>
      </c>
      <c r="G60" s="8"/>
    </row>
    <row r="61" spans="1:7" customFormat="1" ht="15.75" x14ac:dyDescent="0.25">
      <c r="A61" s="3" t="s">
        <v>45</v>
      </c>
      <c r="B61" s="7"/>
      <c r="C61" s="8"/>
      <c r="D61" s="8"/>
      <c r="E61" s="8"/>
      <c r="F61" s="28"/>
      <c r="G61" s="8"/>
    </row>
    <row r="62" spans="1:7" customFormat="1" ht="15.75" x14ac:dyDescent="0.25">
      <c r="A62" s="3" t="s">
        <v>37</v>
      </c>
      <c r="B62" s="7"/>
      <c r="C62" s="8"/>
      <c r="D62" s="8"/>
      <c r="E62" s="8"/>
      <c r="F62" s="28"/>
      <c r="G62" s="8"/>
    </row>
    <row r="63" spans="1:7" customFormat="1" ht="15.75" x14ac:dyDescent="0.25">
      <c r="A63" s="3" t="s">
        <v>46</v>
      </c>
      <c r="B63" s="7" t="s">
        <v>47</v>
      </c>
      <c r="C63" s="8"/>
      <c r="D63" s="8"/>
      <c r="E63" s="8"/>
      <c r="F63" s="28">
        <f>SUM(F64:F66)</f>
        <v>0</v>
      </c>
      <c r="G63" s="8"/>
    </row>
    <row r="64" spans="1:7" customFormat="1" ht="15.75" x14ac:dyDescent="0.25">
      <c r="A64" s="3" t="s">
        <v>48</v>
      </c>
      <c r="B64" s="9"/>
      <c r="C64" s="8"/>
      <c r="D64" s="5"/>
      <c r="E64" s="5"/>
      <c r="F64" s="28">
        <f>E64*D64</f>
        <v>0</v>
      </c>
      <c r="G64" s="8"/>
    </row>
    <row r="65" spans="1:7" customFormat="1" ht="15.75" x14ac:dyDescent="0.25">
      <c r="A65" s="3" t="s">
        <v>49</v>
      </c>
      <c r="B65" s="7"/>
      <c r="C65" s="8"/>
      <c r="D65" s="8"/>
      <c r="E65" s="8"/>
      <c r="F65" s="28"/>
      <c r="G65" s="8"/>
    </row>
    <row r="66" spans="1:7" customFormat="1" ht="15.75" x14ac:dyDescent="0.25">
      <c r="A66" s="3" t="s">
        <v>37</v>
      </c>
      <c r="B66" s="7"/>
      <c r="C66" s="8"/>
      <c r="D66" s="8"/>
      <c r="E66" s="8"/>
      <c r="F66" s="28"/>
      <c r="G66" s="8"/>
    </row>
    <row r="67" spans="1:7" customFormat="1" ht="15.75" x14ac:dyDescent="0.25">
      <c r="A67" s="3" t="s">
        <v>50</v>
      </c>
      <c r="B67" s="4" t="s">
        <v>51</v>
      </c>
      <c r="C67" s="10"/>
      <c r="D67" s="8"/>
      <c r="E67" s="8"/>
      <c r="F67" s="28"/>
      <c r="G67" s="8"/>
    </row>
    <row r="68" spans="1:7" customFormat="1" ht="13.5" customHeight="1" x14ac:dyDescent="0.25">
      <c r="A68" s="11"/>
    </row>
    <row r="69" spans="1:7" customFormat="1" ht="18.75" hidden="1" x14ac:dyDescent="0.25">
      <c r="A69" s="46"/>
      <c r="B69" s="46"/>
      <c r="C69" s="46"/>
      <c r="D69" s="46"/>
      <c r="E69" s="46"/>
      <c r="F69" s="46"/>
      <c r="G69" s="46"/>
    </row>
    <row r="70" spans="1:7" customFormat="1" hidden="1" x14ac:dyDescent="0.25"/>
    <row r="71" spans="1:7" customFormat="1" ht="16.5" hidden="1" customHeight="1" x14ac:dyDescent="0.25"/>
    <row r="72" spans="1:7" customFormat="1" hidden="1" x14ac:dyDescent="0.25"/>
    <row r="73" spans="1:7" customFormat="1" hidden="1" x14ac:dyDescent="0.25"/>
    <row r="74" spans="1:7" customFormat="1" ht="35.25" hidden="1" customHeight="1" x14ac:dyDescent="0.25"/>
    <row r="75" spans="1:7" customFormat="1" ht="36.75" hidden="1" customHeight="1" x14ac:dyDescent="0.25"/>
    <row r="76" spans="1:7" customFormat="1" ht="33" hidden="1" customHeight="1" x14ac:dyDescent="0.25"/>
    <row r="77" spans="1:7" customFormat="1" hidden="1" x14ac:dyDescent="0.25"/>
    <row r="78" spans="1:7" customFormat="1" ht="30.75" hidden="1" customHeight="1" x14ac:dyDescent="0.25"/>
    <row r="79" spans="1:7" customFormat="1" ht="21" hidden="1" customHeight="1" x14ac:dyDescent="0.25"/>
    <row r="80" spans="1:7" customFormat="1" ht="21" hidden="1" customHeight="1" x14ac:dyDescent="0.25"/>
    <row r="81" spans="1:8" customFormat="1" ht="18" hidden="1" customHeight="1" x14ac:dyDescent="0.25"/>
    <row r="82" spans="1:8" customFormat="1" hidden="1" x14ac:dyDescent="0.25"/>
    <row r="83" spans="1:8" customFormat="1" hidden="1" x14ac:dyDescent="0.25"/>
    <row r="84" spans="1:8" customFormat="1" ht="4.5" customHeight="1" x14ac:dyDescent="0.25">
      <c r="A84" s="12"/>
      <c r="B84" s="13"/>
      <c r="C84" s="12"/>
      <c r="D84" s="12"/>
      <c r="E84" s="12"/>
      <c r="F84" s="12"/>
      <c r="G84" s="12"/>
    </row>
    <row r="85" spans="1:8" customFormat="1" ht="18.75" x14ac:dyDescent="0.25">
      <c r="A85" s="46" t="s">
        <v>53</v>
      </c>
      <c r="B85" s="46"/>
      <c r="C85" s="46"/>
      <c r="D85" s="46"/>
      <c r="E85" s="46"/>
      <c r="F85" s="46"/>
      <c r="G85" s="46"/>
      <c r="H85" s="14"/>
    </row>
    <row r="86" spans="1:8" customFormat="1" ht="33" customHeight="1" x14ac:dyDescent="0.25">
      <c r="A86" s="47" t="s">
        <v>189</v>
      </c>
      <c r="B86" s="47"/>
      <c r="C86" s="47"/>
      <c r="D86" s="47"/>
      <c r="E86" s="47"/>
      <c r="F86" s="47"/>
      <c r="G86" s="47"/>
      <c r="H86" s="47"/>
    </row>
    <row r="87" spans="1:8" customFormat="1" ht="20.25" customHeight="1" x14ac:dyDescent="0.3">
      <c r="A87" s="48" t="s">
        <v>54</v>
      </c>
      <c r="B87" s="48"/>
      <c r="C87" s="48"/>
      <c r="D87" s="48"/>
      <c r="E87" s="48"/>
      <c r="F87" s="48"/>
      <c r="G87" s="48"/>
      <c r="H87" s="48"/>
    </row>
    <row r="88" spans="1:8" customFormat="1" ht="33" customHeight="1" x14ac:dyDescent="0.25">
      <c r="A88" s="47" t="s">
        <v>188</v>
      </c>
      <c r="B88" s="47"/>
      <c r="C88" s="47"/>
      <c r="D88" s="47"/>
      <c r="E88" s="47"/>
      <c r="F88" s="47"/>
      <c r="G88" s="47"/>
      <c r="H88" s="47"/>
    </row>
    <row r="89" spans="1:8" customFormat="1" ht="37.5" customHeight="1" x14ac:dyDescent="0.25">
      <c r="A89" s="47" t="s">
        <v>187</v>
      </c>
      <c r="B89" s="47"/>
      <c r="C89" s="47"/>
      <c r="D89" s="47"/>
      <c r="E89" s="47"/>
      <c r="F89" s="47"/>
      <c r="G89" s="47"/>
      <c r="H89" s="47"/>
    </row>
    <row r="90" spans="1:8" customFormat="1" ht="26.25" customHeight="1" x14ac:dyDescent="0.25">
      <c r="A90" s="47" t="s">
        <v>55</v>
      </c>
      <c r="B90" s="47"/>
      <c r="C90" s="47"/>
      <c r="D90" s="47"/>
      <c r="E90" s="47"/>
      <c r="F90" s="47"/>
      <c r="G90" s="47"/>
      <c r="H90" s="47"/>
    </row>
    <row r="91" spans="1:8" customFormat="1" ht="35.25" customHeight="1" x14ac:dyDescent="0.25">
      <c r="A91" s="47" t="s">
        <v>147</v>
      </c>
      <c r="B91" s="47"/>
      <c r="C91" s="47"/>
      <c r="D91" s="47"/>
      <c r="E91" s="47"/>
      <c r="F91" s="47"/>
      <c r="G91" s="47"/>
      <c r="H91" s="47"/>
    </row>
    <row r="92" spans="1:8" customFormat="1" ht="23.25" customHeight="1" x14ac:dyDescent="0.25">
      <c r="A92" s="47" t="s">
        <v>190</v>
      </c>
      <c r="B92" s="47"/>
      <c r="C92" s="47"/>
      <c r="D92" s="47"/>
      <c r="E92" s="47"/>
      <c r="F92" s="47"/>
      <c r="G92" s="47"/>
      <c r="H92" s="47"/>
    </row>
    <row r="93" spans="1:8" s="15" customFormat="1" ht="18.75" customHeight="1" x14ac:dyDescent="0.25">
      <c r="A93" s="47" t="s">
        <v>56</v>
      </c>
      <c r="B93" s="47"/>
      <c r="C93" s="47"/>
      <c r="D93" s="47"/>
      <c r="E93" s="47"/>
      <c r="F93" s="47"/>
      <c r="G93" s="47"/>
      <c r="H93" s="47"/>
    </row>
    <row r="94" spans="1:8" customFormat="1" ht="18.75" x14ac:dyDescent="0.25">
      <c r="A94" s="45" t="s">
        <v>57</v>
      </c>
      <c r="B94" s="45"/>
      <c r="C94" s="45"/>
      <c r="D94" s="45"/>
      <c r="E94" s="45"/>
      <c r="F94" s="45"/>
      <c r="G94" s="45"/>
      <c r="H94" s="45"/>
    </row>
    <row r="95" spans="1:8" customFormat="1" ht="62.25" customHeight="1" x14ac:dyDescent="0.25">
      <c r="A95" s="16" t="s">
        <v>58</v>
      </c>
      <c r="B95" s="49" t="s">
        <v>59</v>
      </c>
      <c r="C95" s="49" t="s">
        <v>60</v>
      </c>
      <c r="D95" s="49" t="s">
        <v>61</v>
      </c>
      <c r="E95" s="49" t="s">
        <v>62</v>
      </c>
      <c r="F95" s="49" t="s">
        <v>63</v>
      </c>
      <c r="G95" s="49" t="s">
        <v>64</v>
      </c>
      <c r="H95" s="49" t="s">
        <v>65</v>
      </c>
    </row>
    <row r="96" spans="1:8" customFormat="1" ht="15.75" x14ac:dyDescent="0.25">
      <c r="A96" s="3" t="s">
        <v>66</v>
      </c>
      <c r="B96" s="49"/>
      <c r="C96" s="49"/>
      <c r="D96" s="49"/>
      <c r="E96" s="49"/>
      <c r="F96" s="49"/>
      <c r="G96" s="49"/>
      <c r="H96" s="49"/>
    </row>
    <row r="97" spans="1:8" customFormat="1" ht="31.5" customHeight="1" x14ac:dyDescent="0.25">
      <c r="A97" s="17" t="s">
        <v>13</v>
      </c>
      <c r="B97" s="4" t="s">
        <v>166</v>
      </c>
      <c r="C97" s="5" t="s">
        <v>173</v>
      </c>
      <c r="D97" s="5">
        <v>2</v>
      </c>
      <c r="E97" s="5">
        <v>2000</v>
      </c>
      <c r="F97" s="29">
        <f>D97*E97</f>
        <v>4000</v>
      </c>
      <c r="G97" s="5"/>
      <c r="H97" s="29">
        <f>D97*G97</f>
        <v>0</v>
      </c>
    </row>
    <row r="98" spans="1:8" customFormat="1" ht="38.25" customHeight="1" x14ac:dyDescent="0.25">
      <c r="A98" s="17" t="s">
        <v>24</v>
      </c>
      <c r="B98" s="4" t="s">
        <v>167</v>
      </c>
      <c r="C98" s="5" t="s">
        <v>172</v>
      </c>
      <c r="D98" s="5">
        <v>3</v>
      </c>
      <c r="E98" s="5">
        <v>5000</v>
      </c>
      <c r="F98" s="29">
        <f t="shared" ref="F98:F102" si="3">D98*E98</f>
        <v>15000</v>
      </c>
      <c r="G98" s="5"/>
      <c r="H98" s="29">
        <f>D98*G98</f>
        <v>0</v>
      </c>
    </row>
    <row r="99" spans="1:8" customFormat="1" ht="29.25" customHeight="1" x14ac:dyDescent="0.25">
      <c r="A99" s="17" t="s">
        <v>33</v>
      </c>
      <c r="B99" s="4" t="s">
        <v>168</v>
      </c>
      <c r="C99" s="5" t="s">
        <v>172</v>
      </c>
      <c r="D99" s="5">
        <v>10</v>
      </c>
      <c r="E99" s="5">
        <v>300</v>
      </c>
      <c r="F99" s="29">
        <f t="shared" si="3"/>
        <v>3000</v>
      </c>
      <c r="G99" s="5"/>
      <c r="H99" s="29">
        <f t="shared" ref="H99:H102" si="4">D99*G99</f>
        <v>0</v>
      </c>
    </row>
    <row r="100" spans="1:8" customFormat="1" ht="22.5" customHeight="1" x14ac:dyDescent="0.25">
      <c r="A100" s="18" t="s">
        <v>38</v>
      </c>
      <c r="B100" s="4" t="s">
        <v>169</v>
      </c>
      <c r="C100" s="5" t="s">
        <v>172</v>
      </c>
      <c r="D100" s="5">
        <v>1</v>
      </c>
      <c r="E100" s="5">
        <v>2000</v>
      </c>
      <c r="F100" s="29">
        <f t="shared" si="3"/>
        <v>2000</v>
      </c>
      <c r="G100" s="5"/>
      <c r="H100" s="29">
        <f t="shared" si="4"/>
        <v>0</v>
      </c>
    </row>
    <row r="101" spans="1:8" customFormat="1" ht="26.25" customHeight="1" thickBot="1" x14ac:dyDescent="0.3">
      <c r="A101" s="18" t="s">
        <v>42</v>
      </c>
      <c r="B101" s="4" t="s">
        <v>170</v>
      </c>
      <c r="C101" s="5" t="s">
        <v>172</v>
      </c>
      <c r="D101" s="5">
        <v>1</v>
      </c>
      <c r="E101" s="5">
        <v>15000</v>
      </c>
      <c r="F101" s="29">
        <f t="shared" si="3"/>
        <v>15000</v>
      </c>
      <c r="G101" s="5"/>
      <c r="H101" s="29">
        <f t="shared" si="4"/>
        <v>0</v>
      </c>
    </row>
    <row r="102" spans="1:8" customFormat="1" ht="30.75" customHeight="1" thickBot="1" x14ac:dyDescent="0.3">
      <c r="A102" s="18" t="s">
        <v>46</v>
      </c>
      <c r="B102" s="4" t="s">
        <v>171</v>
      </c>
      <c r="C102" s="5" t="s">
        <v>172</v>
      </c>
      <c r="D102" s="5">
        <v>3</v>
      </c>
      <c r="E102" s="5">
        <v>14000</v>
      </c>
      <c r="F102" s="29">
        <f t="shared" si="3"/>
        <v>42000</v>
      </c>
      <c r="G102" s="5"/>
      <c r="H102" s="29">
        <f t="shared" si="4"/>
        <v>0</v>
      </c>
    </row>
    <row r="103" spans="1:8" customFormat="1" ht="16.5" thickBot="1" x14ac:dyDescent="0.3">
      <c r="A103" s="18" t="s">
        <v>37</v>
      </c>
      <c r="B103" s="4" t="s">
        <v>67</v>
      </c>
      <c r="C103" s="8"/>
      <c r="D103" s="8"/>
      <c r="E103" s="8"/>
      <c r="F103" s="28">
        <f>SUM(F97:F102)</f>
        <v>81000</v>
      </c>
      <c r="G103" s="8"/>
      <c r="H103" s="28">
        <f>SUM(H97:H101)</f>
        <v>0</v>
      </c>
    </row>
    <row r="104" spans="1:8" customFormat="1" ht="18.75" x14ac:dyDescent="0.25">
      <c r="A104" s="19"/>
    </row>
    <row r="105" spans="1:8" customFormat="1" ht="18.75" x14ac:dyDescent="0.25">
      <c r="A105" s="46" t="s">
        <v>68</v>
      </c>
      <c r="B105" s="46"/>
      <c r="C105" s="46"/>
    </row>
    <row r="106" spans="1:8" customFormat="1" ht="18.75" x14ac:dyDescent="0.25">
      <c r="A106" s="45" t="s">
        <v>69</v>
      </c>
      <c r="B106" s="45"/>
      <c r="C106" s="45"/>
    </row>
    <row r="107" spans="1:8" customFormat="1" ht="15.75" customHeight="1" x14ac:dyDescent="0.25">
      <c r="A107" s="16" t="s">
        <v>58</v>
      </c>
      <c r="B107" s="49" t="s">
        <v>7</v>
      </c>
      <c r="C107" s="49" t="s">
        <v>70</v>
      </c>
    </row>
    <row r="108" spans="1:8" customFormat="1" ht="15.75" x14ac:dyDescent="0.25">
      <c r="A108" s="3" t="s">
        <v>66</v>
      </c>
      <c r="B108" s="49"/>
      <c r="C108" s="49"/>
    </row>
    <row r="109" spans="1:8" customFormat="1" ht="15.75" x14ac:dyDescent="0.25">
      <c r="A109" s="20" t="s">
        <v>13</v>
      </c>
      <c r="B109" s="7" t="s">
        <v>71</v>
      </c>
      <c r="C109" s="21"/>
    </row>
    <row r="110" spans="1:8" customFormat="1" ht="15.75" x14ac:dyDescent="0.25">
      <c r="A110" s="20" t="s">
        <v>24</v>
      </c>
      <c r="B110" s="7" t="s">
        <v>72</v>
      </c>
      <c r="C110" s="21">
        <v>2000</v>
      </c>
    </row>
    <row r="111" spans="1:8" customFormat="1" ht="31.5" x14ac:dyDescent="0.25">
      <c r="A111" s="20" t="s">
        <v>33</v>
      </c>
      <c r="B111" s="7" t="s">
        <v>73</v>
      </c>
      <c r="C111" s="21"/>
    </row>
    <row r="112" spans="1:8" customFormat="1" ht="31.5" x14ac:dyDescent="0.25">
      <c r="A112" s="20" t="s">
        <v>38</v>
      </c>
      <c r="B112" s="7" t="s">
        <v>74</v>
      </c>
      <c r="C112" s="21"/>
    </row>
    <row r="113" spans="1:15" customFormat="1" ht="15.75" x14ac:dyDescent="0.25">
      <c r="A113" s="20" t="s">
        <v>42</v>
      </c>
      <c r="B113" s="7" t="s">
        <v>75</v>
      </c>
      <c r="C113" s="21">
        <v>500</v>
      </c>
    </row>
    <row r="114" spans="1:15" customFormat="1" ht="36" customHeight="1" x14ac:dyDescent="0.25">
      <c r="A114" s="20" t="s">
        <v>46</v>
      </c>
      <c r="B114" s="7" t="s">
        <v>76</v>
      </c>
      <c r="C114" s="21"/>
    </row>
    <row r="115" spans="1:15" customFormat="1" ht="78.75" x14ac:dyDescent="0.25">
      <c r="A115" s="20" t="s">
        <v>50</v>
      </c>
      <c r="B115" s="7" t="s">
        <v>77</v>
      </c>
      <c r="C115" s="21"/>
    </row>
    <row r="116" spans="1:15" customFormat="1" ht="15.75" x14ac:dyDescent="0.25">
      <c r="A116" s="20" t="s">
        <v>52</v>
      </c>
      <c r="B116" s="7" t="s">
        <v>78</v>
      </c>
      <c r="C116" s="21">
        <v>3240</v>
      </c>
    </row>
    <row r="117" spans="1:15" customFormat="1" ht="15.75" x14ac:dyDescent="0.25">
      <c r="A117" s="20" t="s">
        <v>37</v>
      </c>
      <c r="B117" s="7"/>
      <c r="C117" s="21"/>
    </row>
    <row r="118" spans="1:15" customFormat="1" ht="15.75" x14ac:dyDescent="0.25">
      <c r="A118" s="20" t="s">
        <v>37</v>
      </c>
      <c r="B118" s="7"/>
      <c r="C118" s="21"/>
    </row>
    <row r="119" spans="1:15" customFormat="1" ht="15.75" x14ac:dyDescent="0.25">
      <c r="A119" s="20" t="s">
        <v>37</v>
      </c>
      <c r="B119" s="7" t="s">
        <v>51</v>
      </c>
      <c r="C119" s="30">
        <f>C109+C110+C111+C112+C113+C114+C115+C116</f>
        <v>5740</v>
      </c>
    </row>
    <row r="120" spans="1:15" customFormat="1" ht="18.75" x14ac:dyDescent="0.25">
      <c r="A120" s="11"/>
    </row>
    <row r="121" spans="1:15" customFormat="1" ht="18.75" x14ac:dyDescent="0.25">
      <c r="A121" s="46" t="s">
        <v>79</v>
      </c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</row>
    <row r="122" spans="1:15" customFormat="1" ht="18.75" x14ac:dyDescent="0.25">
      <c r="A122" s="46" t="s">
        <v>80</v>
      </c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</row>
    <row r="123" spans="1:15" customFormat="1" ht="18.75" x14ac:dyDescent="0.25">
      <c r="A123" s="22" t="s">
        <v>81</v>
      </c>
    </row>
    <row r="124" spans="1:15" customFormat="1" ht="49.5" customHeight="1" x14ac:dyDescent="0.25">
      <c r="A124" s="31" t="s">
        <v>6</v>
      </c>
      <c r="B124" s="31" t="s">
        <v>82</v>
      </c>
      <c r="C124" s="32" t="s">
        <v>83</v>
      </c>
      <c r="D124" s="32" t="s">
        <v>84</v>
      </c>
      <c r="E124" s="32" t="s">
        <v>85</v>
      </c>
      <c r="F124" s="32" t="s">
        <v>86</v>
      </c>
      <c r="G124" s="32" t="s">
        <v>87</v>
      </c>
      <c r="H124" s="32" t="s">
        <v>88</v>
      </c>
      <c r="I124" s="32" t="s">
        <v>89</v>
      </c>
      <c r="J124" s="32" t="s">
        <v>90</v>
      </c>
      <c r="K124" s="32" t="s">
        <v>91</v>
      </c>
      <c r="L124" s="32" t="s">
        <v>92</v>
      </c>
      <c r="M124" s="32" t="s">
        <v>93</v>
      </c>
      <c r="N124" s="32" t="s">
        <v>94</v>
      </c>
      <c r="O124" s="32" t="s">
        <v>51</v>
      </c>
    </row>
    <row r="125" spans="1:15" customFormat="1" ht="31.5" x14ac:dyDescent="0.25">
      <c r="A125" s="31" t="s">
        <v>13</v>
      </c>
      <c r="B125" s="33" t="s">
        <v>95</v>
      </c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</row>
    <row r="126" spans="1:15" customFormat="1" ht="31.5" x14ac:dyDescent="0.25">
      <c r="A126" s="34" t="s">
        <v>24</v>
      </c>
      <c r="B126" s="35" t="s">
        <v>96</v>
      </c>
      <c r="C126" s="36">
        <v>0.5</v>
      </c>
      <c r="D126" s="36">
        <v>0.7</v>
      </c>
      <c r="E126" s="36">
        <v>0.8</v>
      </c>
      <c r="F126" s="36">
        <v>0.9</v>
      </c>
      <c r="G126" s="36">
        <v>1</v>
      </c>
      <c r="H126" s="36">
        <v>1</v>
      </c>
      <c r="I126" s="36">
        <v>1</v>
      </c>
      <c r="J126" s="36">
        <v>1</v>
      </c>
      <c r="K126" s="36">
        <v>1</v>
      </c>
      <c r="L126" s="36">
        <v>1</v>
      </c>
      <c r="M126" s="36">
        <v>1</v>
      </c>
      <c r="N126" s="36">
        <v>1</v>
      </c>
      <c r="O126" s="29"/>
    </row>
    <row r="127" spans="1:15" customFormat="1" ht="31.5" x14ac:dyDescent="0.25">
      <c r="A127" s="34" t="s">
        <v>33</v>
      </c>
      <c r="B127" s="35" t="s">
        <v>97</v>
      </c>
      <c r="C127" s="29">
        <f t="shared" ref="C127:N127" si="5">$F103*C126</f>
        <v>40500</v>
      </c>
      <c r="D127" s="29">
        <f t="shared" si="5"/>
        <v>56700</v>
      </c>
      <c r="E127" s="29">
        <f t="shared" si="5"/>
        <v>64800</v>
      </c>
      <c r="F127" s="29">
        <f t="shared" si="5"/>
        <v>72900</v>
      </c>
      <c r="G127" s="29">
        <f t="shared" si="5"/>
        <v>81000</v>
      </c>
      <c r="H127" s="29">
        <f t="shared" si="5"/>
        <v>81000</v>
      </c>
      <c r="I127" s="29">
        <f t="shared" si="5"/>
        <v>81000</v>
      </c>
      <c r="J127" s="29">
        <f t="shared" si="5"/>
        <v>81000</v>
      </c>
      <c r="K127" s="29">
        <f t="shared" si="5"/>
        <v>81000</v>
      </c>
      <c r="L127" s="29">
        <f t="shared" si="5"/>
        <v>81000</v>
      </c>
      <c r="M127" s="29">
        <f t="shared" si="5"/>
        <v>81000</v>
      </c>
      <c r="N127" s="29">
        <f t="shared" si="5"/>
        <v>81000</v>
      </c>
      <c r="O127" s="29">
        <f>SUM(C127:N127)</f>
        <v>882900</v>
      </c>
    </row>
    <row r="128" spans="1:15" customFormat="1" ht="66.75" customHeight="1" x14ac:dyDescent="0.25">
      <c r="A128" s="34" t="s">
        <v>38</v>
      </c>
      <c r="B128" s="35" t="s">
        <v>98</v>
      </c>
      <c r="C128" s="29">
        <f t="shared" ref="C128:N128" si="6">SUM(C129:C132)</f>
        <v>2500</v>
      </c>
      <c r="D128" s="29">
        <f t="shared" si="6"/>
        <v>2500</v>
      </c>
      <c r="E128" s="29">
        <f t="shared" si="6"/>
        <v>2500</v>
      </c>
      <c r="F128" s="29">
        <f t="shared" si="6"/>
        <v>2500</v>
      </c>
      <c r="G128" s="29">
        <f t="shared" si="6"/>
        <v>2500</v>
      </c>
      <c r="H128" s="29">
        <f t="shared" si="6"/>
        <v>2500</v>
      </c>
      <c r="I128" s="29">
        <f t="shared" si="6"/>
        <v>2500</v>
      </c>
      <c r="J128" s="29">
        <f t="shared" si="6"/>
        <v>2500</v>
      </c>
      <c r="K128" s="29">
        <f t="shared" si="6"/>
        <v>2500</v>
      </c>
      <c r="L128" s="29">
        <f t="shared" si="6"/>
        <v>2500</v>
      </c>
      <c r="M128" s="29">
        <f t="shared" si="6"/>
        <v>2500</v>
      </c>
      <c r="N128" s="29">
        <f t="shared" si="6"/>
        <v>2500</v>
      </c>
      <c r="O128" s="29">
        <f>SUM(C128:N128)</f>
        <v>30000</v>
      </c>
    </row>
    <row r="129" spans="1:15" customFormat="1" ht="31.5" x14ac:dyDescent="0.25">
      <c r="A129" s="34" t="s">
        <v>40</v>
      </c>
      <c r="B129" s="35" t="s">
        <v>99</v>
      </c>
      <c r="C129" s="29">
        <f>C126*H103</f>
        <v>0</v>
      </c>
      <c r="D129" s="29">
        <f>D126*H103</f>
        <v>0</v>
      </c>
      <c r="E129" s="29">
        <f>E126*H103</f>
        <v>0</v>
      </c>
      <c r="F129" s="29">
        <f>F126*H103</f>
        <v>0</v>
      </c>
      <c r="G129" s="29">
        <f>G126*H103</f>
        <v>0</v>
      </c>
      <c r="H129" s="29">
        <f>H126*H103</f>
        <v>0</v>
      </c>
      <c r="I129" s="29">
        <f>I126*H103</f>
        <v>0</v>
      </c>
      <c r="J129" s="29">
        <f>J126*H103</f>
        <v>0</v>
      </c>
      <c r="K129" s="29">
        <f>K126*H103</f>
        <v>0</v>
      </c>
      <c r="L129" s="29">
        <f>L126*H103</f>
        <v>0</v>
      </c>
      <c r="M129" s="29">
        <f>M126*H103</f>
        <v>0</v>
      </c>
      <c r="N129" s="29">
        <f>N126*H103</f>
        <v>0</v>
      </c>
      <c r="O129" s="29">
        <f>SUM(C129:N129)</f>
        <v>0</v>
      </c>
    </row>
    <row r="130" spans="1:15" customFormat="1" ht="15.75" x14ac:dyDescent="0.25">
      <c r="A130" s="34" t="s">
        <v>41</v>
      </c>
      <c r="B130" s="35" t="s">
        <v>100</v>
      </c>
      <c r="C130" s="29">
        <f>SUM(C109:C115)</f>
        <v>2500</v>
      </c>
      <c r="D130" s="29">
        <f>SUM(C109:C115)</f>
        <v>2500</v>
      </c>
      <c r="E130" s="29">
        <f>SUM(C109:C115)</f>
        <v>2500</v>
      </c>
      <c r="F130" s="29">
        <f>SUM(C109:C115)</f>
        <v>2500</v>
      </c>
      <c r="G130" s="29">
        <f>SUM(C109:C115)</f>
        <v>2500</v>
      </c>
      <c r="H130" s="29">
        <f>SUM(C109:C115)</f>
        <v>2500</v>
      </c>
      <c r="I130" s="29">
        <f>SUM(C109:C115)</f>
        <v>2500</v>
      </c>
      <c r="J130" s="29">
        <f>SUM(C109:C115)</f>
        <v>2500</v>
      </c>
      <c r="K130" s="29">
        <f>SUM(C109:C115)</f>
        <v>2500</v>
      </c>
      <c r="L130" s="29">
        <f>SUM(C109:C115)</f>
        <v>2500</v>
      </c>
      <c r="M130" s="29">
        <f>SUM(C109:C115)</f>
        <v>2500</v>
      </c>
      <c r="N130" s="29">
        <f>SUM(C109:C115)</f>
        <v>2500</v>
      </c>
      <c r="O130" s="29">
        <f>SUM(C130:N130)</f>
        <v>30000</v>
      </c>
    </row>
    <row r="131" spans="1:15" customFormat="1" ht="15.75" x14ac:dyDescent="0.25">
      <c r="A131" s="34"/>
      <c r="B131" s="35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customFormat="1" ht="15.75" x14ac:dyDescent="0.25">
      <c r="A132" s="34" t="s">
        <v>37</v>
      </c>
      <c r="B132" s="35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>
        <f t="shared" ref="O132:O137" si="7">SUM(C132:N132)</f>
        <v>0</v>
      </c>
    </row>
    <row r="133" spans="1:15" customFormat="1" ht="31.5" x14ac:dyDescent="0.25">
      <c r="A133" s="34" t="s">
        <v>42</v>
      </c>
      <c r="B133" s="35" t="s">
        <v>101</v>
      </c>
      <c r="C133" s="29">
        <f t="shared" ref="C133:N133" si="8">C127-C128</f>
        <v>38000</v>
      </c>
      <c r="D133" s="29">
        <f t="shared" si="8"/>
        <v>54200</v>
      </c>
      <c r="E133" s="29">
        <f t="shared" si="8"/>
        <v>62300</v>
      </c>
      <c r="F133" s="29">
        <f t="shared" si="8"/>
        <v>70400</v>
      </c>
      <c r="G133" s="29">
        <f t="shared" si="8"/>
        <v>78500</v>
      </c>
      <c r="H133" s="29">
        <f t="shared" si="8"/>
        <v>78500</v>
      </c>
      <c r="I133" s="29">
        <f t="shared" si="8"/>
        <v>78500</v>
      </c>
      <c r="J133" s="29">
        <f t="shared" si="8"/>
        <v>78500</v>
      </c>
      <c r="K133" s="29">
        <f t="shared" si="8"/>
        <v>78500</v>
      </c>
      <c r="L133" s="29">
        <f t="shared" si="8"/>
        <v>78500</v>
      </c>
      <c r="M133" s="29">
        <f t="shared" si="8"/>
        <v>78500</v>
      </c>
      <c r="N133" s="29">
        <f t="shared" si="8"/>
        <v>78500</v>
      </c>
      <c r="O133" s="29">
        <f t="shared" si="7"/>
        <v>852900</v>
      </c>
    </row>
    <row r="134" spans="1:15" customFormat="1" ht="15.75" x14ac:dyDescent="0.25">
      <c r="A134" s="34" t="s">
        <v>46</v>
      </c>
      <c r="B134" s="35" t="s">
        <v>102</v>
      </c>
      <c r="C134" s="29">
        <f t="shared" ref="C134:N134" si="9">SUM(C135:C136)</f>
        <v>1620</v>
      </c>
      <c r="D134" s="29">
        <f t="shared" si="9"/>
        <v>2268</v>
      </c>
      <c r="E134" s="29">
        <f t="shared" si="9"/>
        <v>2592</v>
      </c>
      <c r="F134" s="29">
        <f t="shared" si="9"/>
        <v>2916</v>
      </c>
      <c r="G134" s="29">
        <f t="shared" si="9"/>
        <v>3240</v>
      </c>
      <c r="H134" s="29">
        <f t="shared" si="9"/>
        <v>3240</v>
      </c>
      <c r="I134" s="29">
        <f t="shared" si="9"/>
        <v>3240</v>
      </c>
      <c r="J134" s="29">
        <f t="shared" si="9"/>
        <v>3240</v>
      </c>
      <c r="K134" s="29">
        <f t="shared" si="9"/>
        <v>3240</v>
      </c>
      <c r="L134" s="29">
        <f t="shared" si="9"/>
        <v>3240</v>
      </c>
      <c r="M134" s="29">
        <f t="shared" si="9"/>
        <v>3240</v>
      </c>
      <c r="N134" s="29">
        <f t="shared" si="9"/>
        <v>3240</v>
      </c>
      <c r="O134" s="29">
        <f t="shared" si="7"/>
        <v>35316</v>
      </c>
    </row>
    <row r="135" spans="1:15" customFormat="1" ht="33" x14ac:dyDescent="0.25">
      <c r="A135" s="34"/>
      <c r="B135" s="37" t="s">
        <v>103</v>
      </c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>
        <f t="shared" si="7"/>
        <v>0</v>
      </c>
    </row>
    <row r="136" spans="1:15" customFormat="1" ht="49.5" x14ac:dyDescent="0.25">
      <c r="A136" s="34"/>
      <c r="B136" s="37" t="s">
        <v>104</v>
      </c>
      <c r="C136" s="31">
        <f>C127*0.04</f>
        <v>1620</v>
      </c>
      <c r="D136" s="31">
        <f t="shared" ref="D136:N136" si="10">D127*0.04</f>
        <v>2268</v>
      </c>
      <c r="E136" s="31">
        <f t="shared" si="10"/>
        <v>2592</v>
      </c>
      <c r="F136" s="31">
        <f t="shared" si="10"/>
        <v>2916</v>
      </c>
      <c r="G136" s="31">
        <f t="shared" si="10"/>
        <v>3240</v>
      </c>
      <c r="H136" s="31">
        <f t="shared" si="10"/>
        <v>3240</v>
      </c>
      <c r="I136" s="31">
        <f t="shared" si="10"/>
        <v>3240</v>
      </c>
      <c r="J136" s="31">
        <f t="shared" si="10"/>
        <v>3240</v>
      </c>
      <c r="K136" s="31">
        <f t="shared" si="10"/>
        <v>3240</v>
      </c>
      <c r="L136" s="31">
        <f t="shared" si="10"/>
        <v>3240</v>
      </c>
      <c r="M136" s="31">
        <f t="shared" si="10"/>
        <v>3240</v>
      </c>
      <c r="N136" s="31">
        <f t="shared" si="10"/>
        <v>3240</v>
      </c>
      <c r="O136" s="31">
        <f t="shared" si="7"/>
        <v>35316</v>
      </c>
    </row>
    <row r="137" spans="1:15" customFormat="1" ht="31.5" x14ac:dyDescent="0.25">
      <c r="A137" s="34" t="s">
        <v>50</v>
      </c>
      <c r="B137" s="33" t="s">
        <v>105</v>
      </c>
      <c r="C137" s="31">
        <f t="shared" ref="C137:N137" si="11">C133-C134</f>
        <v>36380</v>
      </c>
      <c r="D137" s="31">
        <f t="shared" si="11"/>
        <v>51932</v>
      </c>
      <c r="E137" s="31">
        <f t="shared" si="11"/>
        <v>59708</v>
      </c>
      <c r="F137" s="31">
        <f t="shared" si="11"/>
        <v>67484</v>
      </c>
      <c r="G137" s="31">
        <f t="shared" si="11"/>
        <v>75260</v>
      </c>
      <c r="H137" s="31">
        <f t="shared" si="11"/>
        <v>75260</v>
      </c>
      <c r="I137" s="31">
        <f t="shared" si="11"/>
        <v>75260</v>
      </c>
      <c r="J137" s="31">
        <f t="shared" si="11"/>
        <v>75260</v>
      </c>
      <c r="K137" s="31">
        <f t="shared" si="11"/>
        <v>75260</v>
      </c>
      <c r="L137" s="31">
        <f t="shared" si="11"/>
        <v>75260</v>
      </c>
      <c r="M137" s="31">
        <f t="shared" si="11"/>
        <v>75260</v>
      </c>
      <c r="N137" s="31">
        <f t="shared" si="11"/>
        <v>75260</v>
      </c>
      <c r="O137" s="31">
        <f t="shared" si="7"/>
        <v>817584</v>
      </c>
    </row>
    <row r="138" spans="1:15" customFormat="1" ht="16.5" customHeight="1" x14ac:dyDescent="0.25">
      <c r="A138" s="50" t="s">
        <v>52</v>
      </c>
      <c r="B138" s="33" t="s">
        <v>106</v>
      </c>
      <c r="C138" s="50">
        <f>-C137+B139</f>
        <v>-36380</v>
      </c>
      <c r="D138" s="50">
        <f t="shared" ref="D138:N138" si="12">C138+D137</f>
        <v>15552</v>
      </c>
      <c r="E138" s="50">
        <f t="shared" si="12"/>
        <v>75260</v>
      </c>
      <c r="F138" s="50">
        <f t="shared" si="12"/>
        <v>142744</v>
      </c>
      <c r="G138" s="50">
        <f t="shared" si="12"/>
        <v>218004</v>
      </c>
      <c r="H138" s="50">
        <f t="shared" si="12"/>
        <v>293264</v>
      </c>
      <c r="I138" s="50">
        <f t="shared" si="12"/>
        <v>368524</v>
      </c>
      <c r="J138" s="50">
        <f t="shared" si="12"/>
        <v>443784</v>
      </c>
      <c r="K138" s="50">
        <f t="shared" si="12"/>
        <v>519044</v>
      </c>
      <c r="L138" s="50">
        <f t="shared" si="12"/>
        <v>594304</v>
      </c>
      <c r="M138" s="50">
        <f t="shared" si="12"/>
        <v>669564</v>
      </c>
      <c r="N138" s="50">
        <f t="shared" si="12"/>
        <v>744824</v>
      </c>
      <c r="O138" s="64">
        <f>D148/D144</f>
        <v>0.92602106693849817</v>
      </c>
    </row>
    <row r="139" spans="1:15" customFormat="1" ht="15.75" x14ac:dyDescent="0.25">
      <c r="A139" s="50"/>
      <c r="B139" s="38">
        <f>-F67</f>
        <v>0</v>
      </c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64"/>
    </row>
    <row r="140" spans="1:15" customFormat="1" ht="18.75" x14ac:dyDescent="0.25">
      <c r="A140" s="19"/>
    </row>
    <row r="141" spans="1:15" customFormat="1" ht="18.75" x14ac:dyDescent="0.25">
      <c r="A141" s="46" t="s">
        <v>107</v>
      </c>
      <c r="B141" s="46"/>
      <c r="C141" s="46"/>
      <c r="D141" s="46"/>
      <c r="E141" s="46"/>
      <c r="F141" s="23"/>
      <c r="G141" s="23"/>
      <c r="H141" s="23"/>
      <c r="I141" s="23"/>
      <c r="J141" s="23"/>
      <c r="K141" s="23"/>
      <c r="L141" s="23"/>
      <c r="M141" s="23"/>
      <c r="N141" s="23"/>
      <c r="O141" s="23"/>
    </row>
    <row r="142" spans="1:15" customFormat="1" ht="18.75" x14ac:dyDescent="0.25">
      <c r="A142" s="45" t="s">
        <v>108</v>
      </c>
      <c r="B142" s="45"/>
      <c r="C142" s="45"/>
      <c r="D142" s="45"/>
      <c r="E142" s="45"/>
    </row>
    <row r="143" spans="1:15" customFormat="1" ht="47.25" x14ac:dyDescent="0.25">
      <c r="A143" s="39" t="s">
        <v>6</v>
      </c>
      <c r="B143" s="29" t="s">
        <v>82</v>
      </c>
      <c r="C143" s="29" t="s">
        <v>109</v>
      </c>
      <c r="D143" s="29" t="s">
        <v>110</v>
      </c>
      <c r="E143" s="29" t="s">
        <v>111</v>
      </c>
    </row>
    <row r="144" spans="1:15" customFormat="1" ht="31.5" x14ac:dyDescent="0.25">
      <c r="A144" s="39" t="s">
        <v>13</v>
      </c>
      <c r="B144" s="40" t="s">
        <v>112</v>
      </c>
      <c r="C144" s="29" t="s">
        <v>113</v>
      </c>
      <c r="D144" s="41">
        <f>E144/12</f>
        <v>73575</v>
      </c>
      <c r="E144" s="29">
        <f>O127</f>
        <v>882900</v>
      </c>
    </row>
    <row r="145" spans="1:15" customFormat="1" ht="31.5" x14ac:dyDescent="0.25">
      <c r="A145" s="39" t="s">
        <v>24</v>
      </c>
      <c r="B145" s="40" t="s">
        <v>114</v>
      </c>
      <c r="C145" s="29" t="s">
        <v>113</v>
      </c>
      <c r="D145" s="41">
        <f>E145/12</f>
        <v>5443</v>
      </c>
      <c r="E145" s="29">
        <f>E146+E147</f>
        <v>65316</v>
      </c>
    </row>
    <row r="146" spans="1:15" customFormat="1" ht="15.75" x14ac:dyDescent="0.25">
      <c r="A146" s="39" t="s">
        <v>33</v>
      </c>
      <c r="B146" s="40" t="s">
        <v>115</v>
      </c>
      <c r="C146" s="29" t="s">
        <v>113</v>
      </c>
      <c r="D146" s="41">
        <f>E146/12</f>
        <v>2500</v>
      </c>
      <c r="E146" s="29">
        <f>O128</f>
        <v>30000</v>
      </c>
    </row>
    <row r="147" spans="1:15" customFormat="1" ht="15.75" x14ac:dyDescent="0.25">
      <c r="A147" s="39" t="s">
        <v>38</v>
      </c>
      <c r="B147" s="40" t="s">
        <v>78</v>
      </c>
      <c r="C147" s="29" t="s">
        <v>113</v>
      </c>
      <c r="D147" s="41">
        <f>E147/12</f>
        <v>2943</v>
      </c>
      <c r="E147" s="29">
        <f>O134</f>
        <v>35316</v>
      </c>
    </row>
    <row r="148" spans="1:15" customFormat="1" ht="15.75" x14ac:dyDescent="0.25">
      <c r="A148" s="39" t="s">
        <v>42</v>
      </c>
      <c r="B148" s="40" t="s">
        <v>116</v>
      </c>
      <c r="C148" s="29" t="s">
        <v>113</v>
      </c>
      <c r="D148" s="41">
        <f>E148/12</f>
        <v>68132</v>
      </c>
      <c r="E148" s="29">
        <f>E144-E145</f>
        <v>817584</v>
      </c>
    </row>
    <row r="149" spans="1:15" customFormat="1" ht="15.75" x14ac:dyDescent="0.25">
      <c r="A149" s="39" t="s">
        <v>46</v>
      </c>
      <c r="B149" s="40" t="s">
        <v>117</v>
      </c>
      <c r="C149" s="29" t="s">
        <v>118</v>
      </c>
      <c r="D149" s="41" t="s">
        <v>119</v>
      </c>
      <c r="E149" s="29">
        <v>2</v>
      </c>
    </row>
    <row r="150" spans="1:15" customFormat="1" ht="31.5" x14ac:dyDescent="0.25">
      <c r="A150" s="39" t="s">
        <v>50</v>
      </c>
      <c r="B150" s="40" t="s">
        <v>120</v>
      </c>
      <c r="C150" s="29" t="s">
        <v>121</v>
      </c>
      <c r="D150" s="29" t="s">
        <v>119</v>
      </c>
      <c r="E150" s="42">
        <f>D148/D144</f>
        <v>0.92602106693849817</v>
      </c>
    </row>
    <row r="151" spans="1:15" customFormat="1" ht="18.75" x14ac:dyDescent="0.25">
      <c r="A151" s="11"/>
    </row>
    <row r="152" spans="1:15" customFormat="1" ht="18.75" x14ac:dyDescent="0.25">
      <c r="A152" s="46" t="s">
        <v>122</v>
      </c>
      <c r="B152" s="46"/>
      <c r="C152" s="46"/>
      <c r="D152" s="46"/>
      <c r="E152" s="46"/>
      <c r="F152" s="23"/>
      <c r="G152" s="23"/>
      <c r="H152" s="23"/>
      <c r="I152" s="23"/>
      <c r="J152" s="23"/>
      <c r="K152" s="23"/>
      <c r="L152" s="23"/>
      <c r="M152" s="23"/>
      <c r="N152" s="23"/>
      <c r="O152" s="23"/>
    </row>
    <row r="153" spans="1:15" customFormat="1" ht="18.75" x14ac:dyDescent="0.25">
      <c r="A153" s="45" t="s">
        <v>123</v>
      </c>
      <c r="B153" s="45"/>
      <c r="C153" s="45"/>
      <c r="D153" s="45"/>
    </row>
    <row r="154" spans="1:15" customFormat="1" ht="62.25" customHeight="1" x14ac:dyDescent="0.25">
      <c r="A154" s="2" t="s">
        <v>58</v>
      </c>
      <c r="B154" s="51" t="s">
        <v>124</v>
      </c>
      <c r="C154" s="24" t="s">
        <v>11</v>
      </c>
      <c r="D154" s="51" t="s">
        <v>125</v>
      </c>
    </row>
    <row r="155" spans="1:15" customFormat="1" ht="15.75" x14ac:dyDescent="0.25">
      <c r="A155" s="25" t="s">
        <v>66</v>
      </c>
      <c r="B155" s="51"/>
      <c r="C155" s="21" t="s">
        <v>126</v>
      </c>
      <c r="D155" s="51"/>
    </row>
    <row r="156" spans="1:15" customFormat="1" ht="180" customHeight="1" x14ac:dyDescent="0.25">
      <c r="A156" s="25">
        <v>1</v>
      </c>
      <c r="B156" s="7" t="s">
        <v>127</v>
      </c>
      <c r="C156" s="21">
        <v>350000</v>
      </c>
      <c r="D156" s="21">
        <v>100</v>
      </c>
    </row>
    <row r="157" spans="1:15" customFormat="1" ht="31.5" x14ac:dyDescent="0.25">
      <c r="A157" s="25">
        <v>2</v>
      </c>
      <c r="B157" s="7" t="s">
        <v>128</v>
      </c>
      <c r="C157" s="21"/>
      <c r="D157" s="21"/>
    </row>
    <row r="158" spans="1:15" customFormat="1" ht="47.25" x14ac:dyDescent="0.25">
      <c r="A158" s="25">
        <v>3</v>
      </c>
      <c r="B158" s="7" t="s">
        <v>129</v>
      </c>
      <c r="C158" s="21"/>
      <c r="D158" s="21"/>
    </row>
    <row r="159" spans="1:15" customFormat="1" ht="15.75" x14ac:dyDescent="0.25">
      <c r="A159" s="20">
        <v>4</v>
      </c>
      <c r="B159" s="7" t="s">
        <v>51</v>
      </c>
      <c r="C159" s="30">
        <f>SUM(C156:C158)</f>
        <v>350000</v>
      </c>
      <c r="D159" s="30">
        <f>SUM(D156:D158)</f>
        <v>100</v>
      </c>
    </row>
    <row r="160" spans="1:15" customFormat="1" ht="18.75" x14ac:dyDescent="0.25">
      <c r="A160" s="26"/>
    </row>
    <row r="161" spans="1:4" customFormat="1" ht="18.75" x14ac:dyDescent="0.25">
      <c r="A161" s="46" t="s">
        <v>130</v>
      </c>
      <c r="B161" s="46"/>
      <c r="C161" s="46"/>
      <c r="D161" s="46"/>
    </row>
    <row r="162" spans="1:4" customFormat="1" ht="18.75" x14ac:dyDescent="0.25">
      <c r="A162" s="45" t="s">
        <v>131</v>
      </c>
      <c r="B162" s="45"/>
      <c r="C162" s="45"/>
    </row>
    <row r="163" spans="1:4" customFormat="1" ht="78" customHeight="1" x14ac:dyDescent="0.25">
      <c r="A163" s="17" t="s">
        <v>132</v>
      </c>
      <c r="B163" s="5" t="s">
        <v>133</v>
      </c>
      <c r="C163" s="5" t="s">
        <v>134</v>
      </c>
    </row>
    <row r="164" spans="1:4" customFormat="1" ht="66.75" customHeight="1" x14ac:dyDescent="0.25">
      <c r="A164" s="17" t="s">
        <v>13</v>
      </c>
      <c r="B164" s="4" t="s">
        <v>174</v>
      </c>
      <c r="C164" s="4" t="s">
        <v>175</v>
      </c>
    </row>
    <row r="165" spans="1:4" customFormat="1" ht="75.75" customHeight="1" x14ac:dyDescent="0.25">
      <c r="A165" s="17" t="s">
        <v>24</v>
      </c>
      <c r="B165" s="4" t="s">
        <v>176</v>
      </c>
      <c r="C165" s="4" t="s">
        <v>177</v>
      </c>
    </row>
    <row r="166" spans="1:4" customFormat="1" ht="35.25" customHeight="1" x14ac:dyDescent="0.25">
      <c r="A166" s="17" t="s">
        <v>33</v>
      </c>
      <c r="B166" s="4"/>
      <c r="C166" s="4"/>
    </row>
    <row r="167" spans="1:4" customFormat="1" ht="15.75" x14ac:dyDescent="0.25">
      <c r="A167" s="17" t="s">
        <v>37</v>
      </c>
      <c r="B167" s="4"/>
      <c r="C167" s="4"/>
    </row>
    <row r="168" spans="1:4" customFormat="1" ht="18.75" x14ac:dyDescent="0.25">
      <c r="A168" s="11"/>
    </row>
    <row r="169" spans="1:4" customFormat="1" x14ac:dyDescent="0.25"/>
    <row r="170" spans="1:4" customFormat="1" x14ac:dyDescent="0.25"/>
  </sheetData>
  <mergeCells count="73">
    <mergeCell ref="A161:D161"/>
    <mergeCell ref="A162:C162"/>
    <mergeCell ref="A141:E141"/>
    <mergeCell ref="A142:E142"/>
    <mergeCell ref="A152:E152"/>
    <mergeCell ref="A153:D153"/>
    <mergeCell ref="B154:B155"/>
    <mergeCell ref="D154:D155"/>
    <mergeCell ref="A121:O121"/>
    <mergeCell ref="A122:O122"/>
    <mergeCell ref="A138:A139"/>
    <mergeCell ref="C138:C139"/>
    <mergeCell ref="D138:D139"/>
    <mergeCell ref="E138:E139"/>
    <mergeCell ref="F138:F139"/>
    <mergeCell ref="G138:G139"/>
    <mergeCell ref="H138:H139"/>
    <mergeCell ref="I138:I139"/>
    <mergeCell ref="J138:J139"/>
    <mergeCell ref="K138:K139"/>
    <mergeCell ref="L138:L139"/>
    <mergeCell ref="M138:M139"/>
    <mergeCell ref="N138:N139"/>
    <mergeCell ref="O138:O139"/>
    <mergeCell ref="G95:G96"/>
    <mergeCell ref="H95:H96"/>
    <mergeCell ref="A105:C105"/>
    <mergeCell ref="A106:C106"/>
    <mergeCell ref="B107:B108"/>
    <mergeCell ref="C107:C108"/>
    <mergeCell ref="B95:B96"/>
    <mergeCell ref="C95:C96"/>
    <mergeCell ref="D95:D96"/>
    <mergeCell ref="E95:E96"/>
    <mergeCell ref="F95:F96"/>
    <mergeCell ref="A90:H90"/>
    <mergeCell ref="A91:H91"/>
    <mergeCell ref="A92:H92"/>
    <mergeCell ref="A93:H93"/>
    <mergeCell ref="A94:H94"/>
    <mergeCell ref="A85:G85"/>
    <mergeCell ref="A86:H86"/>
    <mergeCell ref="A87:H87"/>
    <mergeCell ref="A88:H88"/>
    <mergeCell ref="A89:H89"/>
    <mergeCell ref="A26:G26"/>
    <mergeCell ref="A27:G27"/>
    <mergeCell ref="A69:G69"/>
    <mergeCell ref="A21:G21"/>
    <mergeCell ref="A22:G22"/>
    <mergeCell ref="A23:G23"/>
    <mergeCell ref="A24:G24"/>
    <mergeCell ref="A25:G25"/>
    <mergeCell ref="A16:G16"/>
    <mergeCell ref="A17:G17"/>
    <mergeCell ref="A18:G18"/>
    <mergeCell ref="A19:G19"/>
    <mergeCell ref="A20:G20"/>
    <mergeCell ref="A11:G11"/>
    <mergeCell ref="A12:G12"/>
    <mergeCell ref="A13:G13"/>
    <mergeCell ref="A14:G14"/>
    <mergeCell ref="A15:G15"/>
    <mergeCell ref="A6:G6"/>
    <mergeCell ref="A7:G7"/>
    <mergeCell ref="A8:G8"/>
    <mergeCell ref="A9:G9"/>
    <mergeCell ref="A10:G10"/>
    <mergeCell ref="A1:G1"/>
    <mergeCell ref="A2:G2"/>
    <mergeCell ref="A3:G3"/>
    <mergeCell ref="A4:G4"/>
    <mergeCell ref="A5:G5"/>
  </mergeCells>
  <hyperlinks>
    <hyperlink ref="A6" r:id="rId1" display="1.4.E-mail, телефон 89508012136@mail.ru    8-950-801-21-36" xr:uid="{00000000-0004-0000-0000-000000000000}"/>
  </hyperlink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Носикова Евгения Геннадьевна</dc:creator>
  <dc:description/>
  <cp:lastModifiedBy>Ресепшн</cp:lastModifiedBy>
  <cp:revision>1</cp:revision>
  <cp:lastPrinted>2024-05-17T07:39:17Z</cp:lastPrinted>
  <dcterms:created xsi:type="dcterms:W3CDTF">2015-06-05T18:19:34Z</dcterms:created>
  <dcterms:modified xsi:type="dcterms:W3CDTF">2025-09-09T11:48:48Z</dcterms:modified>
  <dc:language>ru-RU</dc:language>
</cp:coreProperties>
</file>