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F72B0B7F-225D-4F7A-8B11-25A72669C4C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4" i="1" l="1"/>
  <c r="D132" i="1"/>
  <c r="E132" i="1"/>
  <c r="F132" i="1"/>
  <c r="G132" i="1"/>
  <c r="H132" i="1"/>
  <c r="I132" i="1"/>
  <c r="J132" i="1"/>
  <c r="K132" i="1"/>
  <c r="L132" i="1"/>
  <c r="M132" i="1"/>
  <c r="N132" i="1"/>
  <c r="C132" i="1"/>
  <c r="F38" i="1"/>
  <c r="F40" i="1"/>
  <c r="F41" i="1"/>
  <c r="F42" i="1"/>
  <c r="F43" i="1"/>
  <c r="F44" i="1"/>
  <c r="F45" i="1"/>
  <c r="F46" i="1"/>
  <c r="F47" i="1"/>
  <c r="F39" i="1"/>
  <c r="F31" i="1"/>
  <c r="F32" i="1"/>
  <c r="F33" i="1"/>
  <c r="F34" i="1"/>
  <c r="F35" i="1"/>
  <c r="F36" i="1"/>
  <c r="F37" i="1"/>
  <c r="F30" i="1"/>
  <c r="D155" i="1"/>
  <c r="C155" i="1"/>
  <c r="B135" i="1"/>
  <c r="O131" i="1"/>
  <c r="O128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C115" i="1"/>
  <c r="H98" i="1"/>
  <c r="F98" i="1"/>
  <c r="H97" i="1"/>
  <c r="F97" i="1"/>
  <c r="H96" i="1"/>
  <c r="F96" i="1"/>
  <c r="H95" i="1"/>
  <c r="F95" i="1"/>
  <c r="H94" i="1"/>
  <c r="F94" i="1"/>
  <c r="F61" i="1"/>
  <c r="F60" i="1" s="1"/>
  <c r="F57" i="1"/>
  <c r="F56" i="1" s="1"/>
  <c r="F55" i="1"/>
  <c r="F54" i="1"/>
  <c r="F53" i="1"/>
  <c r="F52" i="1"/>
  <c r="F51" i="1"/>
  <c r="F50" i="1"/>
  <c r="F49" i="1"/>
  <c r="F99" i="1" l="1"/>
  <c r="F123" i="1" s="1"/>
  <c r="F48" i="1"/>
  <c r="H99" i="1"/>
  <c r="H125" i="1" s="1"/>
  <c r="H124" i="1" s="1"/>
  <c r="O126" i="1"/>
  <c r="N123" i="1"/>
  <c r="K123" i="1" l="1"/>
  <c r="K130" i="1" s="1"/>
  <c r="J123" i="1"/>
  <c r="J130" i="1" s="1"/>
  <c r="D123" i="1"/>
  <c r="I123" i="1"/>
  <c r="I130" i="1" s="1"/>
  <c r="E123" i="1"/>
  <c r="E130" i="1" s="1"/>
  <c r="C123" i="1"/>
  <c r="H123" i="1"/>
  <c r="H129" i="1" s="1"/>
  <c r="M123" i="1"/>
  <c r="M130" i="1" s="1"/>
  <c r="G123" i="1"/>
  <c r="G130" i="1" s="1"/>
  <c r="L123" i="1"/>
  <c r="L130" i="1" s="1"/>
  <c r="F125" i="1"/>
  <c r="F124" i="1" s="1"/>
  <c r="F129" i="1" s="1"/>
  <c r="K125" i="1"/>
  <c r="K124" i="1" s="1"/>
  <c r="J125" i="1"/>
  <c r="J124" i="1" s="1"/>
  <c r="N125" i="1"/>
  <c r="N124" i="1" s="1"/>
  <c r="N129" i="1" s="1"/>
  <c r="L125" i="1"/>
  <c r="L124" i="1" s="1"/>
  <c r="D125" i="1"/>
  <c r="D124" i="1" s="1"/>
  <c r="D129" i="1" s="1"/>
  <c r="E125" i="1"/>
  <c r="E124" i="1" s="1"/>
  <c r="I125" i="1"/>
  <c r="I124" i="1" s="1"/>
  <c r="G125" i="1"/>
  <c r="G124" i="1" s="1"/>
  <c r="M125" i="1"/>
  <c r="M124" i="1" s="1"/>
  <c r="M129" i="1" s="1"/>
  <c r="C125" i="1"/>
  <c r="C124" i="1" s="1"/>
  <c r="F130" i="1"/>
  <c r="D130" i="1"/>
  <c r="N130" i="1"/>
  <c r="J129" i="1" l="1"/>
  <c r="J133" i="1" s="1"/>
  <c r="E129" i="1"/>
  <c r="E133" i="1" s="1"/>
  <c r="K129" i="1"/>
  <c r="G129" i="1"/>
  <c r="G133" i="1" s="1"/>
  <c r="I129" i="1"/>
  <c r="I133" i="1" s="1"/>
  <c r="L129" i="1"/>
  <c r="F133" i="1"/>
  <c r="O125" i="1"/>
  <c r="N133" i="1"/>
  <c r="O123" i="1"/>
  <c r="E140" i="1" s="1"/>
  <c r="D140" i="1" s="1"/>
  <c r="C130" i="1"/>
  <c r="H130" i="1"/>
  <c r="H133" i="1" s="1"/>
  <c r="O124" i="1"/>
  <c r="E142" i="1" s="1"/>
  <c r="D142" i="1" s="1"/>
  <c r="L133" i="1"/>
  <c r="M133" i="1"/>
  <c r="D133" i="1"/>
  <c r="K133" i="1"/>
  <c r="C129" i="1"/>
  <c r="O132" i="1" l="1"/>
  <c r="O130" i="1"/>
  <c r="E143" i="1" s="1"/>
  <c r="D143" i="1" s="1"/>
  <c r="C133" i="1"/>
  <c r="O129" i="1"/>
  <c r="E141" i="1" l="1"/>
  <c r="D141" i="1" s="1"/>
  <c r="C134" i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3" i="1"/>
  <c r="E144" i="1" l="1"/>
  <c r="D144" i="1" s="1"/>
  <c r="E146" i="1" s="1"/>
</calcChain>
</file>

<file path=xl/sharedStrings.xml><?xml version="1.0" encoding="utf-8"?>
<sst xmlns="http://schemas.openxmlformats.org/spreadsheetml/2006/main" count="252" uniqueCount="186">
  <si>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</si>
  <si>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</si>
  <si>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</si>
  <si>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</si>
  <si>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</si>
  <si>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</si>
  <si>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</si>
  <si>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</si>
  <si>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</si>
  <si>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</si>
  <si>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</si>
  <si>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</si>
  <si>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</si>
  <si>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</si>
  <si>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</si>
  <si>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</si>
  <si>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</si>
  <si>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</si>
  <si>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</si>
  <si>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</si>
  <si>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</si>
  <si>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</si>
  <si>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</si>
  <si>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</si>
  <si>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</si>
  <si>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</si>
  <si>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</si>
  <si>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</si>
  <si>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</si>
  <si>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</si>
  <si>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</si>
  <si>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</si>
  <si>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</si>
  <si>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</si>
  <si>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</si>
  <si>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</si>
  <si>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</si>
  <si>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</si>
  <si>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</si>
  <si>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</si>
  <si>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</si>
  <si>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</si>
  <si>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</si>
  <si>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</si>
  <si>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</si>
  <si>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</si>
  <si>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</si>
  <si>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</si>
  <si>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</si>
  <si>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</si>
  <si>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</si>
  <si>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</si>
  <si>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</si>
  <si>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</si>
  <si>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</si>
  <si>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</si>
  <si>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</si>
  <si>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</si>
  <si>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</si>
  <si>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</si>
  <si>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</si>
  <si>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</si>
  <si>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</si>
  <si>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</si>
  <si>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</si>
  <si>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</si>
  <si>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</si>
  <si>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</si>
  <si>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</si>
  <si>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</si>
  <si>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</si>
  <si>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</si>
  <si>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</si>
  <si>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</si>
  <si>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</si>
  <si>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</si>
  <si>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</si>
  <si>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</si>
  <si>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</si>
  <si>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</si>
  <si>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</si>
  <si>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</si>
  <si>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</si>
  <si>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</si>
  <si>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</si>
  <si>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</si>
  <si>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</si>
  <si>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</si>
  <si>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</si>
  <si>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</si>
  <si>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</si>
  <si>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</si>
  <si>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</si>
  <si>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</si>
  <si>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</si>
  <si>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</si>
  <si>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</si>
  <si>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</si>
  <si>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</si>
  <si>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</si>
  <si>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</si>
  <si>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</si>
  <si>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</si>
  <si>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</si>
  <si>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</si>
  <si>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</si>
  <si>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</si>
  <si>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</si>
  <si>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</si>
  <si>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</si>
  <si>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</si>
  <si>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</si>
  <si>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</si>
  <si>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</si>
  <si>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</si>
  <si>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</si>
  <si>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</si>
  <si>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</si>
  <si>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</si>
  <si>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</si>
  <si>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</si>
  <si>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</si>
  <si>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</si>
  <si>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</si>
  <si>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</si>
  <si>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</si>
  <si>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</si>
  <si>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</si>
  <si>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</si>
  <si>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</si>
  <si>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</si>
  <si>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</si>
  <si>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</si>
  <si>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</si>
  <si>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</si>
  <si>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</si>
  <si>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</si>
  <si>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</si>
  <si>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</si>
  <si>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</si>
  <si>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</si>
  <si>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</si>
  <si>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</si>
  <si>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</si>
  <si>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</si>
  <si>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</si>
  <si>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Бетономешалка</t>
  </si>
  <si>
    <t>Строительный миксер</t>
  </si>
  <si>
    <t>Компрессор с насадками и шлангами</t>
  </si>
  <si>
    <t>Станок для обрезки</t>
  </si>
  <si>
    <t>Оснастка</t>
  </si>
  <si>
    <t>Сетка протяжная</t>
  </si>
  <si>
    <t>Экструдер</t>
  </si>
  <si>
    <t>Стеллажи</t>
  </si>
  <si>
    <t>Эталон, все инструменты</t>
  </si>
  <si>
    <t>2.8.</t>
  </si>
  <si>
    <t>2.9.</t>
  </si>
  <si>
    <t>Затравка</t>
  </si>
  <si>
    <t>Минералы</t>
  </si>
  <si>
    <t>Волокно</t>
  </si>
  <si>
    <t>Валики</t>
  </si>
  <si>
    <t>Перчатки</t>
  </si>
  <si>
    <t>Кисти</t>
  </si>
  <si>
    <t>Пигменты</t>
  </si>
  <si>
    <t>Лаки</t>
  </si>
  <si>
    <t>Краска</t>
  </si>
  <si>
    <t>Гибкая доска (камень)</t>
  </si>
  <si>
    <t>кв.м</t>
  </si>
  <si>
    <t>**Технические проблемы производства:**
   - Риск: Возможные проблемы с оборудованием или технологией производства, которые могут привести к задержкам или дефектам продукции.</t>
  </si>
  <si>
    <t>**Конкуренция на рынке:**
   - Риск: Появление сильной конкуренции со стороны других производителей строительных материалов.</t>
  </si>
  <si>
    <t>Регулярное техническое обслуживание оборудования, обучение персонала и внедрение систем контроля качества.</t>
  </si>
  <si>
    <t>Анализ рынка и конкурентной среды, разработка уникальных продуктов и маркетинговых стратегий для привлечения клиентов.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</si>
  <si>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</si>
  <si>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</si>
  <si>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Производство гибкой доски 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</si>
  <si>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Цели и задачи проекта:   
**Цели:**
1. Производство качественной и инновационной гибкой доски и камня.
2. Удовлетворение спроса на инновационные строительные материалы среди потребителей.
3. Развитие и расширение бизнеса в области строительных материалов.
**Задачи:**
1. Разработка технологии производства гибкой доски и камня.
2. Проведение исследований и тестирований для обеспечения высокого качества и прочности материалов.
3. Построение производственного комплекса и приобретение необходимого оборудования.
4. Разработка маркетинговой стратегии для продвижения продукции на рынке.
5. Обеспечение стабильного снабжения рынка гибкой доской и камнем.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</si>
  <si>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Производство, строительство, отделочные работы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</si>
  <si>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</si>
  <si>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</si>
  <si>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</si>
  <si>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</si>
  <si>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6 месяцев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</si>
  <si>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  <r>
      <rPr>
        <sz val="14"/>
        <color theme="1"/>
        <rFont val="Times New Roman"/>
        <family val="1"/>
        <charset val="204"/>
      </rPr>
      <t xml:space="preserve">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</si>
  <si>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**Строительные компании:**
   - Компании, занимающиеся строительством и ремонтом, которые ищут инновационные и прочные строительные материалы для использования в своих проектах.
**Архитекторы и дизайнеры:**
   - Профессионалы в области архитектуры и дизайна, которые заинтересованы в использовании современных и эстетичных материалов для создания уникальных проектов.
**Частные застройщики и домовладельцы:**
   - Люди, строящие или ремонтирующие свои дома, которые хотят использовать качественные и надежные материалы для отделки и облицовки.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</si>
  <si>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**Инновационные технологии:**
   - Мы используем новейшие технологии производства, что позволяет нам создавать уникальные и высококачественные строительные материалы.
**Гибкость и прочность:**
   - Наша гибкая доска и камень обладают высокой прочностью и устойчивостью к внешним воздействиям, что делает их идеальным выбором для различных строительных проектов.
**Разнообразие дизайна:**
   - Мы предлагаем широкий выбор цветов, текстур и размеров, что позволяет нашим клиентам выбрать оптимальное решение для своих проектов.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</si>
  <si>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вк, сарафанное радио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</si>
</sst>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16" fontId="8" fillId="0" borderId="9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6" fontId="10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zoomScaleNormal="100" workbookViewId="0">
      <selection activeCell="A88" sqref="A88:H88"/>
    </sheetView>
  </sheetViews>
  <sheetFormatPr defaultColWidth="8.7109375" defaultRowHeight="15" x14ac:dyDescent="0.25"/>
  <cols>
    <col min="1" max="1" width="6" customWidth="1"/>
    <col min="2" max="2" width="28.140625" customWidth="1"/>
    <col min="3" max="3" width="19.42578125" customWidth="1"/>
    <col min="4" max="4" width="13.5703125" customWidth="1"/>
    <col min="5" max="5" width="14.28515625" customWidth="1"/>
    <col min="6" max="6" width="17.85546875" customWidth="1"/>
    <col min="7" max="7" width="20.1406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ht="18.75" customHeight="1" x14ac:dyDescent="0.3">
      <c r="A2" s="41" t="s">
        <v>1</v>
      </c>
      <c r="B2" s="41"/>
      <c r="C2" s="41"/>
      <c r="D2" s="41"/>
      <c r="E2" s="41"/>
      <c r="F2" s="41"/>
      <c r="G2" s="41"/>
    </row>
    <row r="3" spans="1:7" ht="19.5" customHeight="1" x14ac:dyDescent="0.3">
      <c r="A3" s="41" t="s">
        <v>172</v>
      </c>
      <c r="B3" s="41"/>
      <c r="C3" s="41"/>
      <c r="D3" s="41"/>
      <c r="E3" s="41"/>
      <c r="F3" s="41"/>
      <c r="G3" s="41"/>
    </row>
    <row r="4" spans="1:7" ht="18.75" customHeight="1" x14ac:dyDescent="0.3">
      <c r="A4" s="41" t="s">
        <v>133</v>
      </c>
      <c r="B4" s="41"/>
      <c r="C4" s="41"/>
      <c r="D4" s="41"/>
      <c r="E4" s="41"/>
      <c r="F4" s="41"/>
      <c r="G4" s="41"/>
    </row>
    <row r="5" spans="1:7" ht="21" customHeight="1" x14ac:dyDescent="0.3">
      <c r="A5" s="41" t="s">
        <v>173</v>
      </c>
      <c r="B5" s="41"/>
      <c r="C5" s="41"/>
      <c r="D5" s="41"/>
      <c r="E5" s="41"/>
      <c r="F5" s="41"/>
      <c r="G5" s="41"/>
    </row>
    <row r="6" spans="1:7" s="1" customFormat="1" ht="18.75" customHeight="1" x14ac:dyDescent="0.3">
      <c r="A6" s="41" t="s">
        <v>134</v>
      </c>
      <c r="B6" s="41"/>
      <c r="C6" s="41"/>
      <c r="D6" s="41"/>
      <c r="E6" s="41"/>
      <c r="F6" s="41"/>
      <c r="G6" s="41"/>
    </row>
    <row r="7" spans="1:7" ht="22.5" customHeight="1" x14ac:dyDescent="0.3">
      <c r="A7" s="41" t="s">
        <v>135</v>
      </c>
      <c r="B7" s="41"/>
      <c r="C7" s="41"/>
      <c r="D7" s="41"/>
      <c r="E7" s="41"/>
      <c r="F7" s="41"/>
      <c r="G7" s="41"/>
    </row>
    <row r="8" spans="1:7" ht="41.25" customHeight="1" x14ac:dyDescent="0.3">
      <c r="A8" s="41" t="s">
        <v>136</v>
      </c>
      <c r="B8" s="41"/>
      <c r="C8" s="41"/>
      <c r="D8" s="41"/>
      <c r="E8" s="41"/>
      <c r="F8" s="41"/>
      <c r="G8" s="41"/>
    </row>
    <row r="9" spans="1:7" ht="41.25" customHeight="1" x14ac:dyDescent="0.3">
      <c r="A9" s="41" t="s">
        <v>139</v>
      </c>
      <c r="B9" s="41"/>
      <c r="C9" s="41"/>
      <c r="D9" s="41"/>
      <c r="E9" s="41"/>
      <c r="F9" s="41"/>
      <c r="G9" s="41"/>
    </row>
    <row r="10" spans="1:7" ht="21.75" customHeight="1" x14ac:dyDescent="0.3">
      <c r="A10" s="41" t="s">
        <v>2</v>
      </c>
      <c r="B10" s="41"/>
      <c r="C10" s="41"/>
      <c r="D10" s="41"/>
      <c r="E10" s="41"/>
      <c r="F10" s="41"/>
      <c r="G10" s="41"/>
    </row>
    <row r="11" spans="1:7" ht="36.75" customHeight="1" x14ac:dyDescent="0.3">
      <c r="A11" s="41" t="s">
        <v>140</v>
      </c>
      <c r="B11" s="41"/>
      <c r="C11" s="41"/>
      <c r="D11" s="41"/>
      <c r="E11" s="41"/>
      <c r="F11" s="41"/>
      <c r="G11" s="41"/>
    </row>
    <row r="12" spans="1:7" ht="18.75" customHeight="1" x14ac:dyDescent="0.3">
      <c r="A12" s="41" t="s">
        <v>3</v>
      </c>
      <c r="B12" s="41"/>
      <c r="C12" s="41"/>
      <c r="D12" s="41"/>
      <c r="E12" s="41"/>
      <c r="F12" s="41"/>
      <c r="G12" s="41"/>
    </row>
    <row r="13" spans="1:7" ht="21" customHeight="1" x14ac:dyDescent="0.3">
      <c r="A13" s="41" t="s">
        <v>174</v>
      </c>
      <c r="B13" s="41"/>
      <c r="C13" s="41"/>
      <c r="D13" s="41"/>
      <c r="E13" s="41"/>
      <c r="F13" s="41"/>
      <c r="G13" s="41"/>
    </row>
    <row r="14" spans="1:7" ht="251.25" customHeight="1" x14ac:dyDescent="0.3">
      <c r="A14" s="41" t="s">
        <v>175</v>
      </c>
      <c r="B14" s="41"/>
      <c r="C14" s="41"/>
      <c r="D14" s="41"/>
      <c r="E14" s="41"/>
      <c r="F14" s="41"/>
      <c r="G14" s="41"/>
    </row>
    <row r="15" spans="1:7" ht="37.5" customHeight="1" x14ac:dyDescent="0.3">
      <c r="A15" s="41" t="s">
        <v>176</v>
      </c>
      <c r="B15" s="41"/>
      <c r="C15" s="41"/>
      <c r="D15" s="41"/>
      <c r="E15" s="41"/>
      <c r="F15" s="41"/>
      <c r="G15" s="41"/>
    </row>
    <row r="16" spans="1:7" ht="37.5" customHeight="1" x14ac:dyDescent="0.3">
      <c r="A16" s="41" t="s">
        <v>177</v>
      </c>
      <c r="B16" s="41"/>
      <c r="C16" s="41"/>
      <c r="D16" s="41"/>
      <c r="E16" s="41"/>
      <c r="F16" s="41"/>
      <c r="G16" s="41"/>
    </row>
    <row r="17" spans="1:7" ht="43.5" customHeight="1" x14ac:dyDescent="0.3">
      <c r="A17" s="41" t="s">
        <v>141</v>
      </c>
      <c r="B17" s="41"/>
      <c r="C17" s="41"/>
      <c r="D17" s="41"/>
      <c r="E17" s="41"/>
      <c r="F17" s="41"/>
      <c r="G17" s="41"/>
    </row>
    <row r="18" spans="1:7" ht="57.75" customHeight="1" x14ac:dyDescent="0.3">
      <c r="A18" s="41" t="s">
        <v>137</v>
      </c>
      <c r="B18" s="41"/>
      <c r="C18" s="41"/>
      <c r="D18" s="41"/>
      <c r="E18" s="41"/>
      <c r="F18" s="41"/>
      <c r="G18" s="41"/>
    </row>
    <row r="19" spans="1:7" ht="24.75" customHeight="1" x14ac:dyDescent="0.3">
      <c r="A19" s="41" t="s">
        <v>142</v>
      </c>
      <c r="B19" s="41"/>
      <c r="C19" s="41"/>
      <c r="D19" s="41"/>
      <c r="E19" s="41"/>
      <c r="F19" s="41"/>
      <c r="G19" s="41"/>
    </row>
    <row r="20" spans="1:7" ht="42.75" customHeight="1" x14ac:dyDescent="0.3">
      <c r="A20" s="41" t="s">
        <v>178</v>
      </c>
      <c r="B20" s="41"/>
      <c r="C20" s="41"/>
      <c r="D20" s="41"/>
      <c r="E20" s="41"/>
      <c r="F20" s="41"/>
      <c r="G20" s="41"/>
    </row>
    <row r="21" spans="1:7" ht="24" customHeight="1" x14ac:dyDescent="0.3">
      <c r="A21" s="41" t="s">
        <v>179</v>
      </c>
      <c r="B21" s="41"/>
      <c r="C21" s="41"/>
      <c r="D21" s="41"/>
      <c r="E21" s="41"/>
      <c r="F21" s="41"/>
      <c r="G21" s="41"/>
    </row>
    <row r="22" spans="1:7" ht="21" customHeight="1" x14ac:dyDescent="0.3">
      <c r="A22" s="41" t="s">
        <v>180</v>
      </c>
      <c r="B22" s="41"/>
      <c r="C22" s="41"/>
      <c r="D22" s="41"/>
      <c r="E22" s="41"/>
      <c r="F22" s="41"/>
      <c r="G22" s="41"/>
    </row>
    <row r="23" spans="1:7" ht="18.75" customHeight="1" x14ac:dyDescent="0.3">
      <c r="A23" s="41" t="s">
        <v>138</v>
      </c>
      <c r="B23" s="41"/>
      <c r="C23" s="41"/>
      <c r="D23" s="41"/>
      <c r="E23" s="41"/>
      <c r="F23" s="41"/>
      <c r="G23" s="41"/>
    </row>
    <row r="24" spans="1:7" ht="21.75" customHeight="1" x14ac:dyDescent="0.3">
      <c r="A24" s="41" t="s">
        <v>143</v>
      </c>
      <c r="B24" s="41"/>
      <c r="C24" s="41"/>
      <c r="D24" s="41"/>
      <c r="E24" s="41"/>
      <c r="F24" s="41"/>
      <c r="G24" s="41"/>
    </row>
    <row r="25" spans="1:7" ht="19.5" customHeight="1" x14ac:dyDescent="0.3">
      <c r="A25" s="41" t="s">
        <v>181</v>
      </c>
      <c r="B25" s="41"/>
      <c r="C25" s="41"/>
      <c r="D25" s="41"/>
      <c r="E25" s="41"/>
      <c r="F25" s="41"/>
      <c r="G25" s="41"/>
    </row>
    <row r="26" spans="1:7" ht="42" customHeight="1" x14ac:dyDescent="0.3">
      <c r="A26" s="41" t="s">
        <v>4</v>
      </c>
      <c r="B26" s="41"/>
      <c r="C26" s="41"/>
      <c r="D26" s="41"/>
      <c r="E26" s="41"/>
      <c r="F26" s="41"/>
      <c r="G26" s="41"/>
    </row>
    <row r="27" spans="1:7" ht="18.75" x14ac:dyDescent="0.25">
      <c r="A27" s="42" t="s">
        <v>5</v>
      </c>
      <c r="B27" s="42"/>
      <c r="C27" s="42"/>
      <c r="D27" s="42"/>
      <c r="E27" s="42"/>
      <c r="F27" s="42"/>
      <c r="G27" s="42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2" t="s">
        <v>13</v>
      </c>
      <c r="B29" s="2" t="s">
        <v>14</v>
      </c>
      <c r="C29" s="49"/>
      <c r="D29" s="49"/>
      <c r="E29" s="49"/>
      <c r="F29" s="52">
        <v>270000</v>
      </c>
      <c r="G29" s="53"/>
    </row>
    <row r="30" spans="1:7" ht="30" x14ac:dyDescent="0.25">
      <c r="A30" s="55" t="s">
        <v>15</v>
      </c>
      <c r="B30" s="50" t="s">
        <v>146</v>
      </c>
      <c r="C30" s="50"/>
      <c r="D30" s="51">
        <v>1</v>
      </c>
      <c r="E30" s="51">
        <v>25000</v>
      </c>
      <c r="F30" s="56">
        <f>D30*E30</f>
        <v>25000</v>
      </c>
      <c r="G30" s="57" t="s">
        <v>154</v>
      </c>
    </row>
    <row r="31" spans="1:7" ht="36" customHeight="1" x14ac:dyDescent="0.25">
      <c r="A31" s="58" t="s">
        <v>16</v>
      </c>
      <c r="B31" s="50" t="s">
        <v>147</v>
      </c>
      <c r="C31" s="50"/>
      <c r="D31" s="51">
        <v>1</v>
      </c>
      <c r="E31" s="51">
        <v>20000</v>
      </c>
      <c r="F31" s="56">
        <f t="shared" ref="F31:F37" si="0">D31*E31</f>
        <v>20000</v>
      </c>
      <c r="G31" s="57" t="s">
        <v>154</v>
      </c>
    </row>
    <row r="32" spans="1:7" ht="32.25" customHeight="1" x14ac:dyDescent="0.25">
      <c r="A32" s="55" t="s">
        <v>17</v>
      </c>
      <c r="B32" s="50" t="s">
        <v>148</v>
      </c>
      <c r="C32" s="50"/>
      <c r="D32" s="51">
        <v>1</v>
      </c>
      <c r="E32" s="51">
        <v>25000</v>
      </c>
      <c r="F32" s="56">
        <f t="shared" si="0"/>
        <v>25000</v>
      </c>
      <c r="G32" s="57" t="s">
        <v>154</v>
      </c>
    </row>
    <row r="33" spans="1:7" ht="24.75" customHeight="1" x14ac:dyDescent="0.25">
      <c r="A33" s="59" t="s">
        <v>18</v>
      </c>
      <c r="B33" s="50" t="s">
        <v>149</v>
      </c>
      <c r="C33" s="50"/>
      <c r="D33" s="51">
        <v>1</v>
      </c>
      <c r="E33" s="51">
        <v>25000</v>
      </c>
      <c r="F33" s="56">
        <f t="shared" si="0"/>
        <v>25000</v>
      </c>
      <c r="G33" s="57" t="s">
        <v>154</v>
      </c>
    </row>
    <row r="34" spans="1:7" ht="36.75" customHeight="1" x14ac:dyDescent="0.25">
      <c r="A34" s="59" t="s">
        <v>19</v>
      </c>
      <c r="B34" s="50" t="s">
        <v>150</v>
      </c>
      <c r="C34" s="50"/>
      <c r="D34" s="51">
        <v>3</v>
      </c>
      <c r="E34" s="51">
        <v>15000</v>
      </c>
      <c r="F34" s="56">
        <f t="shared" si="0"/>
        <v>45000</v>
      </c>
      <c r="G34" s="57" t="s">
        <v>154</v>
      </c>
    </row>
    <row r="35" spans="1:7" ht="36.75" customHeight="1" x14ac:dyDescent="0.25">
      <c r="A35" s="59" t="s">
        <v>20</v>
      </c>
      <c r="B35" s="50" t="s">
        <v>151</v>
      </c>
      <c r="C35" s="50"/>
      <c r="D35" s="51">
        <v>500</v>
      </c>
      <c r="E35" s="51">
        <v>60</v>
      </c>
      <c r="F35" s="56">
        <f t="shared" si="0"/>
        <v>30000</v>
      </c>
      <c r="G35" s="57" t="s">
        <v>154</v>
      </c>
    </row>
    <row r="36" spans="1:7" ht="36.75" customHeight="1" x14ac:dyDescent="0.25">
      <c r="A36" s="59" t="s">
        <v>21</v>
      </c>
      <c r="B36" s="50" t="s">
        <v>152</v>
      </c>
      <c r="C36" s="50"/>
      <c r="D36" s="51">
        <v>1</v>
      </c>
      <c r="E36" s="51">
        <v>50000</v>
      </c>
      <c r="F36" s="56">
        <f t="shared" si="0"/>
        <v>50000</v>
      </c>
      <c r="G36" s="57" t="s">
        <v>154</v>
      </c>
    </row>
    <row r="37" spans="1:7" ht="36.75" customHeight="1" x14ac:dyDescent="0.25">
      <c r="A37" s="62" t="s">
        <v>22</v>
      </c>
      <c r="B37" s="63" t="s">
        <v>153</v>
      </c>
      <c r="C37" s="63"/>
      <c r="D37" s="64">
        <v>10</v>
      </c>
      <c r="E37" s="64">
        <v>5000</v>
      </c>
      <c r="F37" s="65">
        <f t="shared" si="0"/>
        <v>50000</v>
      </c>
      <c r="G37" s="66" t="s">
        <v>154</v>
      </c>
    </row>
    <row r="38" spans="1:7" ht="47.25" x14ac:dyDescent="0.25">
      <c r="A38" s="55" t="s">
        <v>23</v>
      </c>
      <c r="B38" s="67" t="s">
        <v>24</v>
      </c>
      <c r="C38" s="68"/>
      <c r="D38" s="68"/>
      <c r="E38" s="68"/>
      <c r="F38" s="56">
        <f>F39+F40+F41+F42+F43+F44+F45+F46+F47</f>
        <v>80000</v>
      </c>
      <c r="G38" s="68"/>
    </row>
    <row r="39" spans="1:7" ht="15.75" x14ac:dyDescent="0.25">
      <c r="A39" s="68" t="s">
        <v>25</v>
      </c>
      <c r="B39" s="60" t="s">
        <v>157</v>
      </c>
      <c r="C39" s="60"/>
      <c r="D39" s="61">
        <v>150</v>
      </c>
      <c r="E39" s="61">
        <v>75</v>
      </c>
      <c r="F39" s="56">
        <f>D39*E39</f>
        <v>11250</v>
      </c>
      <c r="G39" s="68"/>
    </row>
    <row r="40" spans="1:7" ht="15.75" x14ac:dyDescent="0.25">
      <c r="A40" s="68" t="s">
        <v>26</v>
      </c>
      <c r="B40" s="60" t="s">
        <v>158</v>
      </c>
      <c r="C40" s="60"/>
      <c r="D40" s="61">
        <v>1</v>
      </c>
      <c r="E40" s="61">
        <v>4000</v>
      </c>
      <c r="F40" s="56">
        <f t="shared" ref="F40:F47" si="1">D40*E40</f>
        <v>4000</v>
      </c>
      <c r="G40" s="68"/>
    </row>
    <row r="41" spans="1:7" ht="15.75" x14ac:dyDescent="0.25">
      <c r="A41" s="69" t="s">
        <v>27</v>
      </c>
      <c r="B41" s="60" t="s">
        <v>159</v>
      </c>
      <c r="C41" s="60"/>
      <c r="D41" s="61">
        <v>1</v>
      </c>
      <c r="E41" s="61">
        <v>1850</v>
      </c>
      <c r="F41" s="56">
        <f t="shared" si="1"/>
        <v>1850</v>
      </c>
      <c r="G41" s="68"/>
    </row>
    <row r="42" spans="1:7" ht="15.75" x14ac:dyDescent="0.25">
      <c r="A42" s="68" t="s">
        <v>28</v>
      </c>
      <c r="B42" s="60" t="s">
        <v>160</v>
      </c>
      <c r="C42" s="60"/>
      <c r="D42" s="61">
        <v>10</v>
      </c>
      <c r="E42" s="61">
        <v>250</v>
      </c>
      <c r="F42" s="56">
        <f t="shared" si="1"/>
        <v>2500</v>
      </c>
      <c r="G42" s="68"/>
    </row>
    <row r="43" spans="1:7" ht="15.75" x14ac:dyDescent="0.25">
      <c r="A43" s="68" t="s">
        <v>29</v>
      </c>
      <c r="B43" s="60" t="s">
        <v>161</v>
      </c>
      <c r="C43" s="60"/>
      <c r="D43" s="61">
        <v>100</v>
      </c>
      <c r="E43" s="61">
        <v>50</v>
      </c>
      <c r="F43" s="56">
        <f t="shared" si="1"/>
        <v>5000</v>
      </c>
      <c r="G43" s="68"/>
    </row>
    <row r="44" spans="1:7" ht="15.75" x14ac:dyDescent="0.25">
      <c r="A44" s="68" t="s">
        <v>30</v>
      </c>
      <c r="B44" s="60" t="s">
        <v>162</v>
      </c>
      <c r="C44" s="60"/>
      <c r="D44" s="61">
        <v>50</v>
      </c>
      <c r="E44" s="61">
        <v>100</v>
      </c>
      <c r="F44" s="56">
        <f t="shared" si="1"/>
        <v>5000</v>
      </c>
      <c r="G44" s="68"/>
    </row>
    <row r="45" spans="1:7" ht="15.75" x14ac:dyDescent="0.25">
      <c r="A45" s="68" t="s">
        <v>31</v>
      </c>
      <c r="B45" s="60" t="s">
        <v>163</v>
      </c>
      <c r="C45" s="60"/>
      <c r="D45" s="61">
        <v>6</v>
      </c>
      <c r="E45" s="61">
        <v>900</v>
      </c>
      <c r="F45" s="56">
        <f t="shared" si="1"/>
        <v>5400</v>
      </c>
      <c r="G45" s="68"/>
    </row>
    <row r="46" spans="1:7" ht="15.75" x14ac:dyDescent="0.25">
      <c r="A46" s="68" t="s">
        <v>155</v>
      </c>
      <c r="B46" s="60" t="s">
        <v>164</v>
      </c>
      <c r="C46" s="60"/>
      <c r="D46" s="61">
        <v>30</v>
      </c>
      <c r="E46" s="61">
        <v>500</v>
      </c>
      <c r="F46" s="56">
        <f t="shared" si="1"/>
        <v>15000</v>
      </c>
      <c r="G46" s="68"/>
    </row>
    <row r="47" spans="1:7" ht="15.75" x14ac:dyDescent="0.25">
      <c r="A47" s="68" t="s">
        <v>156</v>
      </c>
      <c r="B47" s="60" t="s">
        <v>165</v>
      </c>
      <c r="C47" s="60"/>
      <c r="D47" s="61">
        <v>30</v>
      </c>
      <c r="E47" s="61">
        <v>1000</v>
      </c>
      <c r="F47" s="56">
        <f t="shared" si="1"/>
        <v>30000</v>
      </c>
      <c r="G47" s="68"/>
    </row>
    <row r="48" spans="1:7" ht="79.5" thickBot="1" x14ac:dyDescent="0.3">
      <c r="A48" s="3" t="s">
        <v>32</v>
      </c>
      <c r="B48" s="6" t="s">
        <v>33</v>
      </c>
      <c r="C48" s="7"/>
      <c r="D48" s="7"/>
      <c r="E48" s="7"/>
      <c r="F48" s="54">
        <f>SUM(F49:F51)</f>
        <v>0</v>
      </c>
      <c r="G48" s="7"/>
    </row>
    <row r="49" spans="1:7" ht="16.5" thickBot="1" x14ac:dyDescent="0.3">
      <c r="A49" s="3" t="s">
        <v>34</v>
      </c>
      <c r="B49" s="8"/>
      <c r="C49" s="5"/>
      <c r="D49" s="5"/>
      <c r="E49" s="5"/>
      <c r="F49" s="24">
        <f t="shared" ref="F49:F55" si="2">D49*E49</f>
        <v>0</v>
      </c>
      <c r="G49" s="5"/>
    </row>
    <row r="50" spans="1:7" ht="15.75" x14ac:dyDescent="0.25">
      <c r="A50" s="3" t="s">
        <v>35</v>
      </c>
      <c r="B50" s="6"/>
      <c r="C50" s="7"/>
      <c r="D50" s="7"/>
      <c r="E50" s="7"/>
      <c r="F50" s="24">
        <f t="shared" si="2"/>
        <v>0</v>
      </c>
      <c r="G50" s="7"/>
    </row>
    <row r="51" spans="1:7" ht="15.75" x14ac:dyDescent="0.25">
      <c r="A51" s="3" t="s">
        <v>36</v>
      </c>
      <c r="B51" s="6"/>
      <c r="C51" s="7"/>
      <c r="D51" s="7"/>
      <c r="E51" s="7"/>
      <c r="F51" s="24">
        <f t="shared" si="2"/>
        <v>0</v>
      </c>
      <c r="G51" s="7"/>
    </row>
    <row r="52" spans="1:7" ht="409.5" x14ac:dyDescent="0.25">
      <c r="A52" s="3" t="s">
        <v>37</v>
      </c>
      <c r="B52" s="6" t="s">
        <v>38</v>
      </c>
      <c r="C52" s="7"/>
      <c r="D52" s="7"/>
      <c r="E52" s="7"/>
      <c r="F52" s="24">
        <f t="shared" si="2"/>
        <v>0</v>
      </c>
      <c r="G52" s="7"/>
    </row>
    <row r="53" spans="1:7" ht="15.75" x14ac:dyDescent="0.25">
      <c r="A53" s="3" t="s">
        <v>39</v>
      </c>
      <c r="B53" s="6"/>
      <c r="C53" s="7"/>
      <c r="D53" s="7"/>
      <c r="E53" s="7"/>
      <c r="F53" s="24">
        <f t="shared" si="2"/>
        <v>0</v>
      </c>
      <c r="G53" s="7"/>
    </row>
    <row r="54" spans="1:7" ht="15.75" x14ac:dyDescent="0.25">
      <c r="A54" s="3" t="s">
        <v>40</v>
      </c>
      <c r="B54" s="6"/>
      <c r="C54" s="7"/>
      <c r="D54" s="7"/>
      <c r="E54" s="7"/>
      <c r="F54" s="24">
        <f t="shared" si="2"/>
        <v>0</v>
      </c>
      <c r="G54" s="7"/>
    </row>
    <row r="55" spans="1:7" ht="15.75" x14ac:dyDescent="0.25">
      <c r="A55" s="3" t="s">
        <v>36</v>
      </c>
      <c r="B55" s="6"/>
      <c r="C55" s="7"/>
      <c r="D55" s="7"/>
      <c r="E55" s="7"/>
      <c r="F55" s="24">
        <f t="shared" si="2"/>
        <v>0</v>
      </c>
      <c r="G55" s="7"/>
    </row>
    <row r="56" spans="1:7" ht="283.5" x14ac:dyDescent="0.25">
      <c r="A56" s="3" t="s">
        <v>41</v>
      </c>
      <c r="B56" s="6" t="s">
        <v>42</v>
      </c>
      <c r="C56" s="7"/>
      <c r="D56" s="7"/>
      <c r="E56" s="7"/>
      <c r="F56" s="24">
        <f>SUM(F57:F59)</f>
        <v>0</v>
      </c>
      <c r="G56" s="7"/>
    </row>
    <row r="57" spans="1:7" ht="15.75" x14ac:dyDescent="0.25">
      <c r="A57" s="3" t="s">
        <v>43</v>
      </c>
      <c r="B57" s="6"/>
      <c r="C57" s="7"/>
      <c r="D57" s="7"/>
      <c r="E57" s="7"/>
      <c r="F57" s="25">
        <f>D57*E57</f>
        <v>0</v>
      </c>
      <c r="G57" s="7"/>
    </row>
    <row r="58" spans="1:7" ht="15.75" x14ac:dyDescent="0.25">
      <c r="A58" s="3" t="s">
        <v>44</v>
      </c>
      <c r="B58" s="6"/>
      <c r="C58" s="7"/>
      <c r="D58" s="7"/>
      <c r="E58" s="7"/>
      <c r="F58" s="25"/>
      <c r="G58" s="7"/>
    </row>
    <row r="59" spans="1:7" ht="15.75" x14ac:dyDescent="0.25">
      <c r="A59" s="3" t="s">
        <v>36</v>
      </c>
      <c r="B59" s="6"/>
      <c r="C59" s="7"/>
      <c r="D59" s="7"/>
      <c r="E59" s="7"/>
      <c r="F59" s="25"/>
      <c r="G59" s="7"/>
    </row>
    <row r="60" spans="1:7" ht="15.75" x14ac:dyDescent="0.25">
      <c r="A60" s="3" t="s">
        <v>45</v>
      </c>
      <c r="B60" s="6" t="s">
        <v>46</v>
      </c>
      <c r="C60" s="7"/>
      <c r="D60" s="7"/>
      <c r="E60" s="7"/>
      <c r="F60" s="25">
        <f>SUM(F61:F63)</f>
        <v>0</v>
      </c>
      <c r="G60" s="7"/>
    </row>
    <row r="61" spans="1:7" ht="15.75" x14ac:dyDescent="0.25">
      <c r="A61" s="3" t="s">
        <v>47</v>
      </c>
      <c r="B61" s="8"/>
      <c r="C61" s="7"/>
      <c r="D61" s="5"/>
      <c r="E61" s="5"/>
      <c r="F61" s="25">
        <f>E61*D61</f>
        <v>0</v>
      </c>
      <c r="G61" s="7"/>
    </row>
    <row r="62" spans="1:7" ht="15.75" x14ac:dyDescent="0.25">
      <c r="A62" s="3" t="s">
        <v>48</v>
      </c>
      <c r="B62" s="6"/>
      <c r="C62" s="7"/>
      <c r="D62" s="7"/>
      <c r="E62" s="7"/>
      <c r="F62" s="25"/>
      <c r="G62" s="7"/>
    </row>
    <row r="63" spans="1:7" ht="15.75" x14ac:dyDescent="0.25">
      <c r="A63" s="3" t="s">
        <v>36</v>
      </c>
      <c r="B63" s="6"/>
      <c r="C63" s="7"/>
      <c r="D63" s="7"/>
      <c r="E63" s="7"/>
      <c r="F63" s="25"/>
      <c r="G63" s="7"/>
    </row>
    <row r="64" spans="1:7" ht="15.75" x14ac:dyDescent="0.25">
      <c r="A64" s="3" t="s">
        <v>49</v>
      </c>
      <c r="B64" s="4" t="s">
        <v>50</v>
      </c>
      <c r="C64" s="9"/>
      <c r="D64" s="7"/>
      <c r="E64" s="7"/>
      <c r="F64" s="25">
        <v>350000</v>
      </c>
      <c r="G64" s="7"/>
    </row>
    <row r="65" spans="1:7" ht="13.5" customHeight="1" x14ac:dyDescent="0.25">
      <c r="A65" s="10"/>
    </row>
    <row r="66" spans="1:7" ht="18.75" hidden="1" x14ac:dyDescent="0.25">
      <c r="A66" s="43"/>
      <c r="B66" s="43"/>
      <c r="C66" s="43"/>
      <c r="D66" s="43"/>
      <c r="E66" s="43"/>
      <c r="F66" s="43"/>
      <c r="G66" s="43"/>
    </row>
    <row r="67" spans="1:7" hidden="1" x14ac:dyDescent="0.25"/>
    <row r="68" spans="1:7" ht="16.5" hidden="1" customHeight="1" x14ac:dyDescent="0.25"/>
    <row r="69" spans="1:7" hidden="1" x14ac:dyDescent="0.25"/>
    <row r="70" spans="1:7" hidden="1" x14ac:dyDescent="0.25"/>
    <row r="71" spans="1:7" ht="35.25" hidden="1" customHeight="1" x14ac:dyDescent="0.25"/>
    <row r="72" spans="1:7" ht="36.75" hidden="1" customHeight="1" x14ac:dyDescent="0.25"/>
    <row r="73" spans="1:7" ht="33" hidden="1" customHeight="1" x14ac:dyDescent="0.25"/>
    <row r="74" spans="1:7" hidden="1" x14ac:dyDescent="0.25"/>
    <row r="75" spans="1:7" ht="30.75" hidden="1" customHeight="1" x14ac:dyDescent="0.25"/>
    <row r="76" spans="1:7" ht="21" hidden="1" customHeight="1" x14ac:dyDescent="0.25"/>
    <row r="77" spans="1:7" ht="21" hidden="1" customHeight="1" x14ac:dyDescent="0.25"/>
    <row r="78" spans="1:7" ht="18" hidden="1" customHeight="1" x14ac:dyDescent="0.25"/>
    <row r="79" spans="1:7" hidden="1" x14ac:dyDescent="0.25"/>
    <row r="80" spans="1:7" hidden="1" x14ac:dyDescent="0.25"/>
    <row r="81" spans="1:8" ht="4.5" customHeight="1" x14ac:dyDescent="0.25">
      <c r="A81" s="11"/>
      <c r="B81" s="12"/>
      <c r="C81" s="11"/>
      <c r="D81" s="11"/>
      <c r="E81" s="11"/>
      <c r="F81" s="11"/>
      <c r="G81" s="11"/>
    </row>
    <row r="82" spans="1:8" ht="18.75" x14ac:dyDescent="0.25">
      <c r="A82" s="44" t="s">
        <v>182</v>
      </c>
      <c r="B82" s="43"/>
      <c r="C82" s="43"/>
      <c r="D82" s="43"/>
      <c r="E82" s="43"/>
      <c r="F82" s="43"/>
      <c r="G82" s="43"/>
      <c r="H82" s="13"/>
    </row>
    <row r="83" spans="1:8" ht="204.75" customHeight="1" x14ac:dyDescent="0.25">
      <c r="A83" s="44" t="s">
        <v>183</v>
      </c>
      <c r="B83" s="44"/>
      <c r="C83" s="44"/>
      <c r="D83" s="44"/>
      <c r="E83" s="44"/>
      <c r="F83" s="44"/>
      <c r="G83" s="44"/>
      <c r="H83" s="44"/>
    </row>
    <row r="84" spans="1:8" ht="20.25" customHeight="1" x14ac:dyDescent="0.3">
      <c r="A84" s="45" t="s">
        <v>52</v>
      </c>
      <c r="B84" s="45"/>
      <c r="C84" s="45"/>
      <c r="D84" s="45"/>
      <c r="E84" s="45"/>
      <c r="F84" s="45"/>
      <c r="G84" s="45"/>
      <c r="H84" s="45"/>
    </row>
    <row r="85" spans="1:8" ht="33" customHeight="1" x14ac:dyDescent="0.25">
      <c r="A85" s="44" t="s">
        <v>144</v>
      </c>
      <c r="B85" s="44"/>
      <c r="C85" s="44"/>
      <c r="D85" s="44"/>
      <c r="E85" s="44"/>
      <c r="F85" s="44"/>
      <c r="G85" s="44"/>
      <c r="H85" s="44"/>
    </row>
    <row r="86" spans="1:8" ht="176.25" customHeight="1" x14ac:dyDescent="0.25">
      <c r="A86" s="44" t="s">
        <v>184</v>
      </c>
      <c r="B86" s="44"/>
      <c r="C86" s="44"/>
      <c r="D86" s="44"/>
      <c r="E86" s="44"/>
      <c r="F86" s="44"/>
      <c r="G86" s="44"/>
      <c r="H86" s="44"/>
    </row>
    <row r="87" spans="1:8" ht="26.25" customHeight="1" x14ac:dyDescent="0.25">
      <c r="A87" s="44" t="s">
        <v>53</v>
      </c>
      <c r="B87" s="44"/>
      <c r="C87" s="44"/>
      <c r="D87" s="44"/>
      <c r="E87" s="44"/>
      <c r="F87" s="44"/>
      <c r="G87" s="44"/>
      <c r="H87" s="44"/>
    </row>
    <row r="88" spans="1:8" ht="35.25" customHeight="1" x14ac:dyDescent="0.25">
      <c r="A88" s="44" t="s">
        <v>145</v>
      </c>
      <c r="B88" s="44"/>
      <c r="C88" s="44"/>
      <c r="D88" s="44"/>
      <c r="E88" s="44"/>
      <c r="F88" s="44"/>
      <c r="G88" s="44"/>
      <c r="H88" s="44"/>
    </row>
    <row r="89" spans="1:8" ht="23.25" customHeight="1" x14ac:dyDescent="0.25">
      <c r="A89" s="44" t="s">
        <v>185</v>
      </c>
      <c r="B89" s="44"/>
      <c r="C89" s="44"/>
      <c r="D89" s="44"/>
      <c r="E89" s="44"/>
      <c r="F89" s="44"/>
      <c r="G89" s="44"/>
      <c r="H89" s="44"/>
    </row>
    <row r="90" spans="1:8" s="14" customFormat="1" ht="18.75" customHeight="1" x14ac:dyDescent="0.25">
      <c r="A90" s="44" t="s">
        <v>54</v>
      </c>
      <c r="B90" s="44"/>
      <c r="C90" s="44"/>
      <c r="D90" s="44"/>
      <c r="E90" s="44"/>
      <c r="F90" s="44"/>
      <c r="G90" s="44"/>
      <c r="H90" s="44"/>
    </row>
    <row r="91" spans="1:8" ht="18.75" x14ac:dyDescent="0.25">
      <c r="A91" s="42" t="s">
        <v>55</v>
      </c>
      <c r="B91" s="42"/>
      <c r="C91" s="42"/>
      <c r="D91" s="42"/>
      <c r="E91" s="42"/>
      <c r="F91" s="42"/>
      <c r="G91" s="42"/>
      <c r="H91" s="42"/>
    </row>
    <row r="92" spans="1:8" ht="62.25" customHeight="1" thickBot="1" x14ac:dyDescent="0.3">
      <c r="A92" s="15" t="s">
        <v>56</v>
      </c>
      <c r="B92" s="46" t="s">
        <v>57</v>
      </c>
      <c r="C92" s="46" t="s">
        <v>58</v>
      </c>
      <c r="D92" s="46" t="s">
        <v>59</v>
      </c>
      <c r="E92" s="46" t="s">
        <v>60</v>
      </c>
      <c r="F92" s="46" t="s">
        <v>61</v>
      </c>
      <c r="G92" s="46" t="s">
        <v>62</v>
      </c>
      <c r="H92" s="46" t="s">
        <v>63</v>
      </c>
    </row>
    <row r="93" spans="1:8" ht="15.75" x14ac:dyDescent="0.25">
      <c r="A93" s="72" t="s">
        <v>64</v>
      </c>
      <c r="B93" s="70"/>
      <c r="C93" s="70"/>
      <c r="D93" s="70"/>
      <c r="E93" s="70"/>
      <c r="F93" s="70"/>
      <c r="G93" s="70"/>
      <c r="H93" s="70"/>
    </row>
    <row r="94" spans="1:8" ht="15.75" x14ac:dyDescent="0.25">
      <c r="A94" s="73" t="s">
        <v>13</v>
      </c>
      <c r="B94" s="71" t="s">
        <v>166</v>
      </c>
      <c r="C94" s="71" t="s">
        <v>167</v>
      </c>
      <c r="D94" s="71">
        <v>150</v>
      </c>
      <c r="E94" s="55">
        <v>800</v>
      </c>
      <c r="F94" s="74">
        <f>D94*E94</f>
        <v>120000</v>
      </c>
      <c r="G94" s="55">
        <v>150</v>
      </c>
      <c r="H94" s="74">
        <f>D94*G94</f>
        <v>22500</v>
      </c>
    </row>
    <row r="95" spans="1:8" ht="21" customHeight="1" x14ac:dyDescent="0.25">
      <c r="A95" s="73" t="s">
        <v>23</v>
      </c>
      <c r="B95" s="73"/>
      <c r="C95" s="55"/>
      <c r="D95" s="55"/>
      <c r="E95" s="55"/>
      <c r="F95" s="74">
        <f>D95*E95</f>
        <v>0</v>
      </c>
      <c r="G95" s="55"/>
      <c r="H95" s="74">
        <f>D95*G95</f>
        <v>0</v>
      </c>
    </row>
    <row r="96" spans="1:8" ht="21" customHeight="1" x14ac:dyDescent="0.25">
      <c r="A96" s="73" t="s">
        <v>32</v>
      </c>
      <c r="B96" s="73"/>
      <c r="C96" s="55"/>
      <c r="D96" s="55"/>
      <c r="E96" s="55"/>
      <c r="F96" s="74">
        <f>D96*E96</f>
        <v>0</v>
      </c>
      <c r="G96" s="55"/>
      <c r="H96" s="74">
        <f>D96*G96</f>
        <v>0</v>
      </c>
    </row>
    <row r="97" spans="1:8" ht="15.75" x14ac:dyDescent="0.25">
      <c r="A97" s="75" t="s">
        <v>37</v>
      </c>
      <c r="B97" s="73"/>
      <c r="C97" s="55"/>
      <c r="D97" s="55"/>
      <c r="E97" s="55"/>
      <c r="F97" s="74">
        <f>D97*E97</f>
        <v>0</v>
      </c>
      <c r="G97" s="55"/>
      <c r="H97" s="74">
        <f>D97*G97</f>
        <v>0</v>
      </c>
    </row>
    <row r="98" spans="1:8" ht="15.75" x14ac:dyDescent="0.25">
      <c r="A98" s="75" t="s">
        <v>41</v>
      </c>
      <c r="B98" s="73"/>
      <c r="C98" s="55"/>
      <c r="D98" s="55"/>
      <c r="E98" s="55"/>
      <c r="F98" s="74">
        <f>D98*E98</f>
        <v>0</v>
      </c>
      <c r="G98" s="55"/>
      <c r="H98" s="74">
        <f>D98*G98</f>
        <v>0</v>
      </c>
    </row>
    <row r="99" spans="1:8" ht="15.75" x14ac:dyDescent="0.25">
      <c r="A99" s="75" t="s">
        <v>36</v>
      </c>
      <c r="B99" s="73" t="s">
        <v>65</v>
      </c>
      <c r="C99" s="68"/>
      <c r="D99" s="68"/>
      <c r="E99" s="68"/>
      <c r="F99" s="76">
        <f>SUM(F94:F98)</f>
        <v>120000</v>
      </c>
      <c r="G99" s="68"/>
      <c r="H99" s="76">
        <f>SUM(H94:H98)</f>
        <v>22500</v>
      </c>
    </row>
    <row r="100" spans="1:8" ht="18.75" x14ac:dyDescent="0.25">
      <c r="A100" s="16"/>
    </row>
    <row r="101" spans="1:8" ht="18.75" x14ac:dyDescent="0.25">
      <c r="A101" s="43" t="s">
        <v>66</v>
      </c>
      <c r="B101" s="43"/>
      <c r="C101" s="43"/>
    </row>
    <row r="102" spans="1:8" ht="18.75" x14ac:dyDescent="0.25">
      <c r="A102" s="42" t="s">
        <v>67</v>
      </c>
      <c r="B102" s="42"/>
      <c r="C102" s="42"/>
    </row>
    <row r="103" spans="1:8" ht="15.75" customHeight="1" x14ac:dyDescent="0.25">
      <c r="A103" s="15" t="s">
        <v>56</v>
      </c>
      <c r="B103" s="46" t="s">
        <v>7</v>
      </c>
      <c r="C103" s="46" t="s">
        <v>68</v>
      </c>
    </row>
    <row r="104" spans="1:8" ht="15.75" x14ac:dyDescent="0.25">
      <c r="A104" s="3" t="s">
        <v>64</v>
      </c>
      <c r="B104" s="46"/>
      <c r="C104" s="46"/>
    </row>
    <row r="105" spans="1:8" ht="15.75" x14ac:dyDescent="0.25">
      <c r="A105" s="17" t="s">
        <v>13</v>
      </c>
      <c r="B105" s="6" t="s">
        <v>69</v>
      </c>
      <c r="C105" s="18"/>
    </row>
    <row r="106" spans="1:8" ht="31.5" x14ac:dyDescent="0.25">
      <c r="A106" s="17" t="s">
        <v>23</v>
      </c>
      <c r="B106" s="6" t="s">
        <v>70</v>
      </c>
      <c r="C106" s="18"/>
    </row>
    <row r="107" spans="1:8" ht="31.5" x14ac:dyDescent="0.25">
      <c r="A107" s="17" t="s">
        <v>32</v>
      </c>
      <c r="B107" s="6" t="s">
        <v>71</v>
      </c>
      <c r="C107" s="18"/>
    </row>
    <row r="108" spans="1:8" ht="31.5" x14ac:dyDescent="0.25">
      <c r="A108" s="17" t="s">
        <v>37</v>
      </c>
      <c r="B108" s="6" t="s">
        <v>72</v>
      </c>
      <c r="C108" s="18"/>
    </row>
    <row r="109" spans="1:8" ht="15.75" x14ac:dyDescent="0.25">
      <c r="A109" s="17" t="s">
        <v>41</v>
      </c>
      <c r="B109" s="6" t="s">
        <v>73</v>
      </c>
      <c r="C109" s="18"/>
    </row>
    <row r="110" spans="1:8" ht="36" customHeight="1" x14ac:dyDescent="0.25">
      <c r="A110" s="17" t="s">
        <v>45</v>
      </c>
      <c r="B110" s="6" t="s">
        <v>74</v>
      </c>
      <c r="C110" s="18"/>
    </row>
    <row r="111" spans="1:8" ht="78.75" x14ac:dyDescent="0.25">
      <c r="A111" s="17" t="s">
        <v>49</v>
      </c>
      <c r="B111" s="6" t="s">
        <v>75</v>
      </c>
      <c r="C111" s="18"/>
    </row>
    <row r="112" spans="1:8" ht="15.75" x14ac:dyDescent="0.25">
      <c r="A112" s="17" t="s">
        <v>51</v>
      </c>
      <c r="B112" s="6" t="s">
        <v>76</v>
      </c>
      <c r="C112" s="18">
        <v>4800</v>
      </c>
    </row>
    <row r="113" spans="1:15" ht="15.75" x14ac:dyDescent="0.25">
      <c r="A113" s="17" t="s">
        <v>36</v>
      </c>
      <c r="B113" s="6"/>
      <c r="C113" s="18"/>
    </row>
    <row r="114" spans="1:15" ht="15.75" x14ac:dyDescent="0.25">
      <c r="A114" s="17" t="s">
        <v>36</v>
      </c>
      <c r="B114" s="6"/>
      <c r="C114" s="18"/>
    </row>
    <row r="115" spans="1:15" ht="15.75" x14ac:dyDescent="0.25">
      <c r="A115" s="17" t="s">
        <v>36</v>
      </c>
      <c r="B115" s="6" t="s">
        <v>50</v>
      </c>
      <c r="C115" s="27">
        <f>C105+C106+C107+C108+C109+C110+C111+C112</f>
        <v>4800</v>
      </c>
    </row>
    <row r="116" spans="1:15" ht="18.75" x14ac:dyDescent="0.25">
      <c r="A116" s="10"/>
    </row>
    <row r="117" spans="1:15" ht="18.75" x14ac:dyDescent="0.25">
      <c r="A117" s="43" t="s">
        <v>77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pans="1:15" ht="18.75" x14ac:dyDescent="0.25">
      <c r="A118" s="43" t="s">
        <v>78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1:15" ht="18.75" x14ac:dyDescent="0.25">
      <c r="A119" s="19" t="s">
        <v>79</v>
      </c>
    </row>
    <row r="120" spans="1:15" ht="49.5" customHeight="1" x14ac:dyDescent="0.25">
      <c r="A120" s="28" t="s">
        <v>6</v>
      </c>
      <c r="B120" s="28" t="s">
        <v>80</v>
      </c>
      <c r="C120" s="29" t="s">
        <v>81</v>
      </c>
      <c r="D120" s="29" t="s">
        <v>82</v>
      </c>
      <c r="E120" s="29" t="s">
        <v>83</v>
      </c>
      <c r="F120" s="29" t="s">
        <v>84</v>
      </c>
      <c r="G120" s="29" t="s">
        <v>85</v>
      </c>
      <c r="H120" s="29" t="s">
        <v>86</v>
      </c>
      <c r="I120" s="29" t="s">
        <v>87</v>
      </c>
      <c r="J120" s="29" t="s">
        <v>88</v>
      </c>
      <c r="K120" s="29" t="s">
        <v>89</v>
      </c>
      <c r="L120" s="29" t="s">
        <v>90</v>
      </c>
      <c r="M120" s="29" t="s">
        <v>91</v>
      </c>
      <c r="N120" s="29" t="s">
        <v>92</v>
      </c>
      <c r="O120" s="29" t="s">
        <v>50</v>
      </c>
    </row>
    <row r="121" spans="1:15" ht="31.5" x14ac:dyDescent="0.25">
      <c r="A121" s="28" t="s">
        <v>13</v>
      </c>
      <c r="B121" s="30" t="s">
        <v>93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ht="31.5" x14ac:dyDescent="0.25">
      <c r="A122" s="31" t="s">
        <v>23</v>
      </c>
      <c r="B122" s="32" t="s">
        <v>94</v>
      </c>
      <c r="C122" s="33">
        <v>0.5</v>
      </c>
      <c r="D122" s="33">
        <v>0.7</v>
      </c>
      <c r="E122" s="33">
        <v>0.8</v>
      </c>
      <c r="F122" s="33">
        <v>0.9</v>
      </c>
      <c r="G122" s="33">
        <v>1</v>
      </c>
      <c r="H122" s="33">
        <v>1</v>
      </c>
      <c r="I122" s="33">
        <v>1</v>
      </c>
      <c r="J122" s="33">
        <v>1</v>
      </c>
      <c r="K122" s="33">
        <v>1</v>
      </c>
      <c r="L122" s="33">
        <v>1</v>
      </c>
      <c r="M122" s="33">
        <v>1</v>
      </c>
      <c r="N122" s="33">
        <v>1</v>
      </c>
      <c r="O122" s="26"/>
    </row>
    <row r="123" spans="1:15" ht="31.5" x14ac:dyDescent="0.25">
      <c r="A123" s="31" t="s">
        <v>32</v>
      </c>
      <c r="B123" s="32" t="s">
        <v>95</v>
      </c>
      <c r="C123" s="26">
        <f t="shared" ref="C123:N123" si="3">$F99*C122</f>
        <v>60000</v>
      </c>
      <c r="D123" s="26">
        <f t="shared" si="3"/>
        <v>84000</v>
      </c>
      <c r="E123" s="26">
        <f t="shared" si="3"/>
        <v>96000</v>
      </c>
      <c r="F123" s="26">
        <f t="shared" si="3"/>
        <v>108000</v>
      </c>
      <c r="G123" s="26">
        <f t="shared" si="3"/>
        <v>120000</v>
      </c>
      <c r="H123" s="26">
        <f t="shared" si="3"/>
        <v>120000</v>
      </c>
      <c r="I123" s="26">
        <f t="shared" si="3"/>
        <v>120000</v>
      </c>
      <c r="J123" s="26">
        <f t="shared" si="3"/>
        <v>120000</v>
      </c>
      <c r="K123" s="26">
        <f t="shared" si="3"/>
        <v>120000</v>
      </c>
      <c r="L123" s="26">
        <f t="shared" si="3"/>
        <v>120000</v>
      </c>
      <c r="M123" s="26">
        <f t="shared" si="3"/>
        <v>120000</v>
      </c>
      <c r="N123" s="26">
        <f t="shared" si="3"/>
        <v>120000</v>
      </c>
      <c r="O123" s="26">
        <f>SUM(C123:N123)</f>
        <v>1308000</v>
      </c>
    </row>
    <row r="124" spans="1:15" ht="66.75" customHeight="1" x14ac:dyDescent="0.25">
      <c r="A124" s="31" t="s">
        <v>37</v>
      </c>
      <c r="B124" s="32" t="s">
        <v>96</v>
      </c>
      <c r="C124" s="26">
        <f t="shared" ref="C124:N124" si="4">SUM(C125:C128)</f>
        <v>11250</v>
      </c>
      <c r="D124" s="26">
        <f t="shared" si="4"/>
        <v>15749.999999999998</v>
      </c>
      <c r="E124" s="26">
        <f t="shared" si="4"/>
        <v>18000</v>
      </c>
      <c r="F124" s="26">
        <f t="shared" si="4"/>
        <v>20250</v>
      </c>
      <c r="G124" s="26">
        <f t="shared" si="4"/>
        <v>22500</v>
      </c>
      <c r="H124" s="26">
        <f t="shared" si="4"/>
        <v>22500</v>
      </c>
      <c r="I124" s="26">
        <f t="shared" si="4"/>
        <v>22500</v>
      </c>
      <c r="J124" s="26">
        <f t="shared" si="4"/>
        <v>22500</v>
      </c>
      <c r="K124" s="26">
        <f t="shared" si="4"/>
        <v>22500</v>
      </c>
      <c r="L124" s="26">
        <f t="shared" si="4"/>
        <v>22500</v>
      </c>
      <c r="M124" s="26">
        <f t="shared" si="4"/>
        <v>22500</v>
      </c>
      <c r="N124" s="26">
        <f t="shared" si="4"/>
        <v>22500</v>
      </c>
      <c r="O124" s="26">
        <f>SUM(C124:N124)</f>
        <v>245250</v>
      </c>
    </row>
    <row r="125" spans="1:15" ht="31.5" x14ac:dyDescent="0.25">
      <c r="A125" s="31" t="s">
        <v>39</v>
      </c>
      <c r="B125" s="32" t="s">
        <v>97</v>
      </c>
      <c r="C125" s="26">
        <f>C122*H99</f>
        <v>11250</v>
      </c>
      <c r="D125" s="26">
        <f>D122*H99</f>
        <v>15749.999999999998</v>
      </c>
      <c r="E125" s="26">
        <f>E122*H99</f>
        <v>18000</v>
      </c>
      <c r="F125" s="26">
        <f>F122*H99</f>
        <v>20250</v>
      </c>
      <c r="G125" s="26">
        <f>G122*H99</f>
        <v>22500</v>
      </c>
      <c r="H125" s="26">
        <f>H122*H99</f>
        <v>22500</v>
      </c>
      <c r="I125" s="26">
        <f>I122*H99</f>
        <v>22500</v>
      </c>
      <c r="J125" s="26">
        <f>J122*H99</f>
        <v>22500</v>
      </c>
      <c r="K125" s="26">
        <f>K122*H99</f>
        <v>22500</v>
      </c>
      <c r="L125" s="26">
        <f>L122*H99</f>
        <v>22500</v>
      </c>
      <c r="M125" s="26">
        <f>M122*H99</f>
        <v>22500</v>
      </c>
      <c r="N125" s="26">
        <f>N122*H99</f>
        <v>22500</v>
      </c>
      <c r="O125" s="26">
        <f>SUM(C125:N125)</f>
        <v>245250</v>
      </c>
    </row>
    <row r="126" spans="1:15" ht="15.75" x14ac:dyDescent="0.25">
      <c r="A126" s="31" t="s">
        <v>40</v>
      </c>
      <c r="B126" s="32" t="s">
        <v>98</v>
      </c>
      <c r="C126" s="26">
        <f>SUM(C105:C111)</f>
        <v>0</v>
      </c>
      <c r="D126" s="26">
        <f>SUM(C105:C111)</f>
        <v>0</v>
      </c>
      <c r="E126" s="26">
        <f>SUM(C105:C111)</f>
        <v>0</v>
      </c>
      <c r="F126" s="26">
        <f>SUM(C105:C111)</f>
        <v>0</v>
      </c>
      <c r="G126" s="26">
        <f>SUM(C105:C111)</f>
        <v>0</v>
      </c>
      <c r="H126" s="26">
        <f>SUM(C105:C111)</f>
        <v>0</v>
      </c>
      <c r="I126" s="26">
        <f>SUM(C105:C111)</f>
        <v>0</v>
      </c>
      <c r="J126" s="26">
        <f>SUM(C105:C111)</f>
        <v>0</v>
      </c>
      <c r="K126" s="26">
        <f>SUM(C105:C111)</f>
        <v>0</v>
      </c>
      <c r="L126" s="26">
        <f>SUM(C105:C111)</f>
        <v>0</v>
      </c>
      <c r="M126" s="26">
        <f>SUM(C105:C111)</f>
        <v>0</v>
      </c>
      <c r="N126" s="26">
        <f>SUM(C105:C111)</f>
        <v>0</v>
      </c>
      <c r="O126" s="26">
        <f>SUM(C126:N126)</f>
        <v>0</v>
      </c>
    </row>
    <row r="127" spans="1:15" ht="15.75" x14ac:dyDescent="0.25">
      <c r="A127" s="31"/>
      <c r="B127" s="32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ht="15.75" x14ac:dyDescent="0.25">
      <c r="A128" s="31" t="s">
        <v>36</v>
      </c>
      <c r="B128" s="32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ref="O128:O133" si="5">SUM(C128:N128)</f>
        <v>0</v>
      </c>
    </row>
    <row r="129" spans="1:15" ht="31.5" x14ac:dyDescent="0.25">
      <c r="A129" s="31" t="s">
        <v>41</v>
      </c>
      <c r="B129" s="32" t="s">
        <v>99</v>
      </c>
      <c r="C129" s="26">
        <f t="shared" ref="C129:N129" si="6">C123-C124</f>
        <v>48750</v>
      </c>
      <c r="D129" s="26">
        <f t="shared" si="6"/>
        <v>68250</v>
      </c>
      <c r="E129" s="26">
        <f t="shared" si="6"/>
        <v>78000</v>
      </c>
      <c r="F129" s="26">
        <f t="shared" si="6"/>
        <v>87750</v>
      </c>
      <c r="G129" s="26">
        <f t="shared" si="6"/>
        <v>97500</v>
      </c>
      <c r="H129" s="26">
        <f t="shared" si="6"/>
        <v>97500</v>
      </c>
      <c r="I129" s="26">
        <f t="shared" si="6"/>
        <v>97500</v>
      </c>
      <c r="J129" s="26">
        <f t="shared" si="6"/>
        <v>97500</v>
      </c>
      <c r="K129" s="26">
        <f t="shared" si="6"/>
        <v>97500</v>
      </c>
      <c r="L129" s="26">
        <f t="shared" si="6"/>
        <v>97500</v>
      </c>
      <c r="M129" s="26">
        <f t="shared" si="6"/>
        <v>97500</v>
      </c>
      <c r="N129" s="26">
        <f t="shared" si="6"/>
        <v>97500</v>
      </c>
      <c r="O129" s="26">
        <f t="shared" si="5"/>
        <v>1062750</v>
      </c>
    </row>
    <row r="130" spans="1:15" ht="15.75" x14ac:dyDescent="0.25">
      <c r="A130" s="31" t="s">
        <v>45</v>
      </c>
      <c r="B130" s="32" t="s">
        <v>100</v>
      </c>
      <c r="C130" s="26">
        <f t="shared" ref="C130:N130" si="7">SUM(C131:C132)</f>
        <v>2400</v>
      </c>
      <c r="D130" s="26">
        <f t="shared" si="7"/>
        <v>3360</v>
      </c>
      <c r="E130" s="26">
        <f t="shared" si="7"/>
        <v>3840</v>
      </c>
      <c r="F130" s="26">
        <f t="shared" si="7"/>
        <v>4320</v>
      </c>
      <c r="G130" s="26">
        <f t="shared" si="7"/>
        <v>4800</v>
      </c>
      <c r="H130" s="26">
        <f t="shared" si="7"/>
        <v>4800</v>
      </c>
      <c r="I130" s="26">
        <f t="shared" si="7"/>
        <v>4800</v>
      </c>
      <c r="J130" s="26">
        <f t="shared" si="7"/>
        <v>4800</v>
      </c>
      <c r="K130" s="26">
        <f t="shared" si="7"/>
        <v>4800</v>
      </c>
      <c r="L130" s="26">
        <f t="shared" si="7"/>
        <v>4800</v>
      </c>
      <c r="M130" s="26">
        <f t="shared" si="7"/>
        <v>4800</v>
      </c>
      <c r="N130" s="26">
        <f t="shared" si="7"/>
        <v>4800</v>
      </c>
      <c r="O130" s="26">
        <f t="shared" si="5"/>
        <v>52320</v>
      </c>
    </row>
    <row r="131" spans="1:15" ht="33" x14ac:dyDescent="0.25">
      <c r="A131" s="31"/>
      <c r="B131" s="34" t="s">
        <v>101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>
        <f t="shared" si="5"/>
        <v>0</v>
      </c>
    </row>
    <row r="132" spans="1:15" ht="49.5" x14ac:dyDescent="0.25">
      <c r="A132" s="31"/>
      <c r="B132" s="34" t="s">
        <v>102</v>
      </c>
      <c r="C132" s="28">
        <f>C123*0.04</f>
        <v>2400</v>
      </c>
      <c r="D132" s="28">
        <f t="shared" ref="D132:N132" si="8">D123*0.04</f>
        <v>3360</v>
      </c>
      <c r="E132" s="28">
        <f t="shared" si="8"/>
        <v>3840</v>
      </c>
      <c r="F132" s="28">
        <f t="shared" si="8"/>
        <v>4320</v>
      </c>
      <c r="G132" s="28">
        <f t="shared" si="8"/>
        <v>4800</v>
      </c>
      <c r="H132" s="28">
        <f t="shared" si="8"/>
        <v>4800</v>
      </c>
      <c r="I132" s="28">
        <f t="shared" si="8"/>
        <v>4800</v>
      </c>
      <c r="J132" s="28">
        <f t="shared" si="8"/>
        <v>4800</v>
      </c>
      <c r="K132" s="28">
        <f t="shared" si="8"/>
        <v>4800</v>
      </c>
      <c r="L132" s="28">
        <f t="shared" si="8"/>
        <v>4800</v>
      </c>
      <c r="M132" s="28">
        <f t="shared" si="8"/>
        <v>4800</v>
      </c>
      <c r="N132" s="28">
        <f t="shared" si="8"/>
        <v>4800</v>
      </c>
      <c r="O132" s="28">
        <f t="shared" si="5"/>
        <v>52320</v>
      </c>
    </row>
    <row r="133" spans="1:15" ht="31.5" x14ac:dyDescent="0.25">
      <c r="A133" s="31" t="s">
        <v>49</v>
      </c>
      <c r="B133" s="30" t="s">
        <v>103</v>
      </c>
      <c r="C133" s="28">
        <f t="shared" ref="C133:N133" si="9">C129-C130</f>
        <v>46350</v>
      </c>
      <c r="D133" s="28">
        <f t="shared" si="9"/>
        <v>64890</v>
      </c>
      <c r="E133" s="28">
        <f t="shared" si="9"/>
        <v>74160</v>
      </c>
      <c r="F133" s="28">
        <f t="shared" si="9"/>
        <v>83430</v>
      </c>
      <c r="G133" s="28">
        <f t="shared" si="9"/>
        <v>92700</v>
      </c>
      <c r="H133" s="28">
        <f t="shared" si="9"/>
        <v>92700</v>
      </c>
      <c r="I133" s="28">
        <f t="shared" si="9"/>
        <v>92700</v>
      </c>
      <c r="J133" s="28">
        <f t="shared" si="9"/>
        <v>92700</v>
      </c>
      <c r="K133" s="28">
        <f t="shared" si="9"/>
        <v>92700</v>
      </c>
      <c r="L133" s="28">
        <f t="shared" si="9"/>
        <v>92700</v>
      </c>
      <c r="M133" s="28">
        <f t="shared" si="9"/>
        <v>92700</v>
      </c>
      <c r="N133" s="28">
        <f t="shared" si="9"/>
        <v>92700</v>
      </c>
      <c r="O133" s="28">
        <f t="shared" si="5"/>
        <v>1010430</v>
      </c>
    </row>
    <row r="134" spans="1:15" ht="16.5" customHeight="1" x14ac:dyDescent="0.25">
      <c r="A134" s="47" t="s">
        <v>51</v>
      </c>
      <c r="B134" s="30" t="s">
        <v>104</v>
      </c>
      <c r="C134" s="47">
        <f>-C133+B135</f>
        <v>-396350</v>
      </c>
      <c r="D134" s="47">
        <f t="shared" ref="D134:N134" si="10">C134+D133</f>
        <v>-331460</v>
      </c>
      <c r="E134" s="47">
        <f t="shared" si="10"/>
        <v>-257300</v>
      </c>
      <c r="F134" s="47">
        <f t="shared" si="10"/>
        <v>-173870</v>
      </c>
      <c r="G134" s="47">
        <f t="shared" si="10"/>
        <v>-81170</v>
      </c>
      <c r="H134" s="47">
        <f t="shared" si="10"/>
        <v>11530</v>
      </c>
      <c r="I134" s="47">
        <f t="shared" si="10"/>
        <v>104230</v>
      </c>
      <c r="J134" s="47">
        <f t="shared" si="10"/>
        <v>196930</v>
      </c>
      <c r="K134" s="47">
        <f t="shared" si="10"/>
        <v>289630</v>
      </c>
      <c r="L134" s="47">
        <f t="shared" si="10"/>
        <v>382330</v>
      </c>
      <c r="M134" s="47">
        <f t="shared" si="10"/>
        <v>475030</v>
      </c>
      <c r="N134" s="47">
        <f t="shared" si="10"/>
        <v>567730</v>
      </c>
      <c r="O134" s="77">
        <f>D144/D140</f>
        <v>0.77249999999999996</v>
      </c>
    </row>
    <row r="135" spans="1:15" ht="15.75" x14ac:dyDescent="0.25">
      <c r="A135" s="47"/>
      <c r="B135" s="35">
        <f>-F64</f>
        <v>-350000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77"/>
    </row>
    <row r="136" spans="1:15" ht="18.75" x14ac:dyDescent="0.25">
      <c r="A136" s="16"/>
    </row>
    <row r="137" spans="1:15" ht="18.75" x14ac:dyDescent="0.25">
      <c r="A137" s="43" t="s">
        <v>105</v>
      </c>
      <c r="B137" s="43"/>
      <c r="C137" s="43"/>
      <c r="D137" s="43"/>
      <c r="E137" s="43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8.75" x14ac:dyDescent="0.25">
      <c r="A138" s="42" t="s">
        <v>106</v>
      </c>
      <c r="B138" s="42"/>
      <c r="C138" s="42"/>
      <c r="D138" s="42"/>
      <c r="E138" s="42"/>
    </row>
    <row r="139" spans="1:15" ht="47.25" x14ac:dyDescent="0.25">
      <c r="A139" s="36" t="s">
        <v>6</v>
      </c>
      <c r="B139" s="26" t="s">
        <v>80</v>
      </c>
      <c r="C139" s="26" t="s">
        <v>107</v>
      </c>
      <c r="D139" s="26" t="s">
        <v>108</v>
      </c>
      <c r="E139" s="26" t="s">
        <v>109</v>
      </c>
    </row>
    <row r="140" spans="1:15" ht="31.5" x14ac:dyDescent="0.25">
      <c r="A140" s="36" t="s">
        <v>13</v>
      </c>
      <c r="B140" s="37" t="s">
        <v>110</v>
      </c>
      <c r="C140" s="26" t="s">
        <v>111</v>
      </c>
      <c r="D140" s="38">
        <f>E140/12</f>
        <v>109000</v>
      </c>
      <c r="E140" s="26">
        <f>O123</f>
        <v>1308000</v>
      </c>
    </row>
    <row r="141" spans="1:15" ht="31.5" x14ac:dyDescent="0.25">
      <c r="A141" s="36" t="s">
        <v>23</v>
      </c>
      <c r="B141" s="37" t="s">
        <v>112</v>
      </c>
      <c r="C141" s="26" t="s">
        <v>111</v>
      </c>
      <c r="D141" s="38">
        <f>E141/12</f>
        <v>24797.5</v>
      </c>
      <c r="E141" s="26">
        <f>E142+E143</f>
        <v>297570</v>
      </c>
    </row>
    <row r="142" spans="1:15" ht="15.75" x14ac:dyDescent="0.25">
      <c r="A142" s="36" t="s">
        <v>32</v>
      </c>
      <c r="B142" s="37" t="s">
        <v>113</v>
      </c>
      <c r="C142" s="26" t="s">
        <v>111</v>
      </c>
      <c r="D142" s="38">
        <f>E142/12</f>
        <v>20437.5</v>
      </c>
      <c r="E142" s="26">
        <f>O124</f>
        <v>245250</v>
      </c>
    </row>
    <row r="143" spans="1:15" ht="15.75" x14ac:dyDescent="0.25">
      <c r="A143" s="36" t="s">
        <v>37</v>
      </c>
      <c r="B143" s="37" t="s">
        <v>76</v>
      </c>
      <c r="C143" s="26" t="s">
        <v>111</v>
      </c>
      <c r="D143" s="38">
        <f>E143/12</f>
        <v>4360</v>
      </c>
      <c r="E143" s="26">
        <f>O130</f>
        <v>52320</v>
      </c>
    </row>
    <row r="144" spans="1:15" ht="15.75" x14ac:dyDescent="0.25">
      <c r="A144" s="36" t="s">
        <v>41</v>
      </c>
      <c r="B144" s="37" t="s">
        <v>114</v>
      </c>
      <c r="C144" s="26" t="s">
        <v>111</v>
      </c>
      <c r="D144" s="38">
        <f>E144/12</f>
        <v>84202.5</v>
      </c>
      <c r="E144" s="26">
        <f>E140-E141</f>
        <v>1010430</v>
      </c>
    </row>
    <row r="145" spans="1:15" ht="15.75" x14ac:dyDescent="0.25">
      <c r="A145" s="36" t="s">
        <v>45</v>
      </c>
      <c r="B145" s="37" t="s">
        <v>115</v>
      </c>
      <c r="C145" s="26" t="s">
        <v>116</v>
      </c>
      <c r="D145" s="38" t="s">
        <v>117</v>
      </c>
      <c r="E145" s="26">
        <v>6</v>
      </c>
    </row>
    <row r="146" spans="1:15" ht="31.5" x14ac:dyDescent="0.25">
      <c r="A146" s="36" t="s">
        <v>49</v>
      </c>
      <c r="B146" s="37" t="s">
        <v>118</v>
      </c>
      <c r="C146" s="26" t="s">
        <v>119</v>
      </c>
      <c r="D146" s="26" t="s">
        <v>117</v>
      </c>
      <c r="E146" s="39">
        <f>D144/D140</f>
        <v>0.77249999999999996</v>
      </c>
    </row>
    <row r="147" spans="1:15" ht="18.75" x14ac:dyDescent="0.25">
      <c r="A147" s="10"/>
    </row>
    <row r="148" spans="1:15" ht="18.75" x14ac:dyDescent="0.25">
      <c r="A148" s="43" t="s">
        <v>120</v>
      </c>
      <c r="B148" s="43"/>
      <c r="C148" s="43"/>
      <c r="D148" s="43"/>
      <c r="E148" s="43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5" ht="18.75" x14ac:dyDescent="0.25">
      <c r="A149" s="42" t="s">
        <v>121</v>
      </c>
      <c r="B149" s="42"/>
      <c r="C149" s="42"/>
      <c r="D149" s="42"/>
    </row>
    <row r="150" spans="1:15" ht="62.25" customHeight="1" x14ac:dyDescent="0.25">
      <c r="A150" s="2" t="s">
        <v>56</v>
      </c>
      <c r="B150" s="48" t="s">
        <v>122</v>
      </c>
      <c r="C150" s="21" t="s">
        <v>11</v>
      </c>
      <c r="D150" s="48" t="s">
        <v>123</v>
      </c>
    </row>
    <row r="151" spans="1:15" ht="15.75" x14ac:dyDescent="0.25">
      <c r="A151" s="22" t="s">
        <v>64</v>
      </c>
      <c r="B151" s="48"/>
      <c r="C151" s="18" t="s">
        <v>124</v>
      </c>
      <c r="D151" s="48"/>
    </row>
    <row r="152" spans="1:15" ht="180" customHeight="1" x14ac:dyDescent="0.25">
      <c r="A152" s="22">
        <v>1</v>
      </c>
      <c r="B152" s="6" t="s">
        <v>125</v>
      </c>
      <c r="C152" s="18">
        <v>350000</v>
      </c>
      <c r="D152" s="18">
        <v>100</v>
      </c>
    </row>
    <row r="153" spans="1:15" ht="31.5" x14ac:dyDescent="0.25">
      <c r="A153" s="22">
        <v>2</v>
      </c>
      <c r="B153" s="6" t="s">
        <v>126</v>
      </c>
      <c r="C153" s="18"/>
      <c r="D153" s="18"/>
    </row>
    <row r="154" spans="1:15" ht="47.25" x14ac:dyDescent="0.25">
      <c r="A154" s="22">
        <v>3</v>
      </c>
      <c r="B154" s="6" t="s">
        <v>127</v>
      </c>
      <c r="C154" s="18"/>
      <c r="D154" s="18"/>
    </row>
    <row r="155" spans="1:15" ht="15.75" x14ac:dyDescent="0.25">
      <c r="A155" s="17">
        <v>4</v>
      </c>
      <c r="B155" s="6" t="s">
        <v>50</v>
      </c>
      <c r="C155" s="27">
        <f>SUM(C152:C154)</f>
        <v>350000</v>
      </c>
      <c r="D155" s="27">
        <f>SUM(D152:D154)</f>
        <v>100</v>
      </c>
    </row>
    <row r="156" spans="1:15" ht="18.75" x14ac:dyDescent="0.25">
      <c r="A156" s="23"/>
    </row>
    <row r="157" spans="1:15" ht="18.75" x14ac:dyDescent="0.25">
      <c r="A157" s="43" t="s">
        <v>128</v>
      </c>
      <c r="B157" s="43"/>
      <c r="C157" s="43"/>
      <c r="D157" s="43"/>
    </row>
    <row r="158" spans="1:15" ht="19.5" thickBot="1" x14ac:dyDescent="0.3">
      <c r="A158" s="42" t="s">
        <v>129</v>
      </c>
      <c r="B158" s="42"/>
      <c r="C158" s="42"/>
    </row>
    <row r="159" spans="1:15" ht="78" customHeight="1" x14ac:dyDescent="0.25">
      <c r="A159" s="80" t="s">
        <v>130</v>
      </c>
      <c r="B159" s="81" t="s">
        <v>131</v>
      </c>
      <c r="C159" s="81" t="s">
        <v>132</v>
      </c>
    </row>
    <row r="160" spans="1:15" ht="144" customHeight="1" x14ac:dyDescent="0.25">
      <c r="A160" s="73" t="s">
        <v>13</v>
      </c>
      <c r="B160" s="78" t="s">
        <v>168</v>
      </c>
      <c r="C160" s="78" t="s">
        <v>170</v>
      </c>
      <c r="D160" s="79"/>
      <c r="E160" s="79"/>
      <c r="F160" s="79"/>
      <c r="G160" s="79"/>
    </row>
    <row r="161" spans="1:7" ht="112.5" customHeight="1" x14ac:dyDescent="0.25">
      <c r="A161" s="73" t="s">
        <v>23</v>
      </c>
      <c r="B161" s="78" t="s">
        <v>169</v>
      </c>
      <c r="C161" s="78" t="s">
        <v>171</v>
      </c>
      <c r="D161" s="79"/>
      <c r="E161" s="79"/>
      <c r="F161" s="79"/>
      <c r="G161" s="79"/>
    </row>
    <row r="162" spans="1:7" ht="35.25" customHeight="1" x14ac:dyDescent="0.25">
      <c r="A162" s="73" t="s">
        <v>32</v>
      </c>
      <c r="B162" s="73"/>
      <c r="C162" s="73"/>
    </row>
    <row r="163" spans="1:7" ht="15.75" x14ac:dyDescent="0.25">
      <c r="A163" s="73" t="s">
        <v>36</v>
      </c>
      <c r="B163" s="73"/>
      <c r="C163" s="73"/>
    </row>
    <row r="164" spans="1:7" ht="18.75" x14ac:dyDescent="0.25">
      <c r="A164" s="10"/>
    </row>
  </sheetData>
  <mergeCells count="73">
    <mergeCell ref="A157:D157"/>
    <mergeCell ref="A158:C158"/>
    <mergeCell ref="A137:E137"/>
    <mergeCell ref="A138:E138"/>
    <mergeCell ref="A148:E148"/>
    <mergeCell ref="A149:D149"/>
    <mergeCell ref="B150:B151"/>
    <mergeCell ref="D150:D151"/>
    <mergeCell ref="A117:O117"/>
    <mergeCell ref="A118:O118"/>
    <mergeCell ref="A134:A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G92:G93"/>
    <mergeCell ref="H92:H93"/>
    <mergeCell ref="A101:C101"/>
    <mergeCell ref="A102:C102"/>
    <mergeCell ref="B103:B104"/>
    <mergeCell ref="C103:C104"/>
    <mergeCell ref="B92:B93"/>
    <mergeCell ref="C92:C93"/>
    <mergeCell ref="D92:D93"/>
    <mergeCell ref="E92:E93"/>
    <mergeCell ref="F92:F93"/>
    <mergeCell ref="A87:H87"/>
    <mergeCell ref="A88:H88"/>
    <mergeCell ref="A89:H89"/>
    <mergeCell ref="A90:H90"/>
    <mergeCell ref="A91:H91"/>
    <mergeCell ref="A82:G82"/>
    <mergeCell ref="A83:H83"/>
    <mergeCell ref="A84:H84"/>
    <mergeCell ref="A85:H85"/>
    <mergeCell ref="A86:H86"/>
    <mergeCell ref="A26:G26"/>
    <mergeCell ref="A27:G27"/>
    <mergeCell ref="A66:G66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2025-09-09T13:18:54Z</dcterms:modified>
  <dc:language>ru-RU</dc:language>
</cp:coreProperties>
</file>