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BC57079C-0938-4462-B697-EFE846DA32B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1" i="1" l="1"/>
  <c r="D129" i="1"/>
  <c r="E129" i="1"/>
  <c r="F129" i="1"/>
  <c r="G129" i="1"/>
  <c r="H129" i="1"/>
  <c r="I129" i="1"/>
  <c r="J129" i="1"/>
  <c r="K129" i="1"/>
  <c r="L129" i="1"/>
  <c r="M129" i="1"/>
  <c r="N129" i="1"/>
  <c r="C129" i="1"/>
  <c r="H89" i="1"/>
  <c r="H90" i="1"/>
  <c r="H91" i="1"/>
  <c r="H92" i="1"/>
  <c r="H93" i="1"/>
  <c r="H94" i="1"/>
  <c r="H95" i="1"/>
  <c r="F90" i="1"/>
  <c r="F91" i="1"/>
  <c r="F92" i="1"/>
  <c r="F93" i="1"/>
  <c r="F94" i="1"/>
  <c r="F95" i="1"/>
  <c r="F37" i="1"/>
  <c r="F38" i="1"/>
  <c r="F39" i="1"/>
  <c r="F40" i="1"/>
  <c r="F41" i="1"/>
  <c r="F42" i="1"/>
  <c r="F36" i="1"/>
  <c r="F31" i="1"/>
  <c r="F32" i="1"/>
  <c r="F33" i="1"/>
  <c r="F34" i="1"/>
  <c r="F30" i="1"/>
  <c r="D152" i="1"/>
  <c r="C152" i="1"/>
  <c r="O128" i="1"/>
  <c r="O125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C112" i="1"/>
  <c r="F89" i="1"/>
  <c r="F56" i="1"/>
  <c r="F55" i="1" s="1"/>
  <c r="F52" i="1"/>
  <c r="F51" i="1" s="1"/>
  <c r="F50" i="1"/>
  <c r="F49" i="1"/>
  <c r="F48" i="1"/>
  <c r="F47" i="1"/>
  <c r="F46" i="1"/>
  <c r="F45" i="1"/>
  <c r="F44" i="1"/>
  <c r="F29" i="1" l="1"/>
  <c r="F35" i="1"/>
  <c r="F120" i="1"/>
  <c r="F43" i="1"/>
  <c r="H122" i="1"/>
  <c r="H121" i="1" s="1"/>
  <c r="O123" i="1"/>
  <c r="N120" i="1"/>
  <c r="J120" i="1"/>
  <c r="K120" i="1" l="1"/>
  <c r="K127" i="1" s="1"/>
  <c r="D120" i="1"/>
  <c r="D127" i="1" s="1"/>
  <c r="I120" i="1"/>
  <c r="I127" i="1" s="1"/>
  <c r="E120" i="1"/>
  <c r="E127" i="1" s="1"/>
  <c r="F59" i="1"/>
  <c r="B132" i="1" s="1"/>
  <c r="C120" i="1"/>
  <c r="H120" i="1"/>
  <c r="H126" i="1" s="1"/>
  <c r="M120" i="1"/>
  <c r="M127" i="1" s="1"/>
  <c r="G120" i="1"/>
  <c r="G127" i="1" s="1"/>
  <c r="L120" i="1"/>
  <c r="L127" i="1" s="1"/>
  <c r="F122" i="1"/>
  <c r="F121" i="1" s="1"/>
  <c r="F126" i="1" s="1"/>
  <c r="K122" i="1"/>
  <c r="K121" i="1" s="1"/>
  <c r="J122" i="1"/>
  <c r="J121" i="1" s="1"/>
  <c r="J126" i="1" s="1"/>
  <c r="N122" i="1"/>
  <c r="N121" i="1" s="1"/>
  <c r="N126" i="1" s="1"/>
  <c r="L122" i="1"/>
  <c r="L121" i="1" s="1"/>
  <c r="D122" i="1"/>
  <c r="D121" i="1" s="1"/>
  <c r="E122" i="1"/>
  <c r="E121" i="1" s="1"/>
  <c r="E126" i="1" s="1"/>
  <c r="I122" i="1"/>
  <c r="I121" i="1" s="1"/>
  <c r="G122" i="1"/>
  <c r="G121" i="1" s="1"/>
  <c r="M122" i="1"/>
  <c r="M121" i="1" s="1"/>
  <c r="M126" i="1" s="1"/>
  <c r="C122" i="1"/>
  <c r="F127" i="1"/>
  <c r="J127" i="1"/>
  <c r="N127" i="1"/>
  <c r="L126" i="1" l="1"/>
  <c r="L130" i="1" s="1"/>
  <c r="K126" i="1"/>
  <c r="K130" i="1" s="1"/>
  <c r="D126" i="1"/>
  <c r="D130" i="1" s="1"/>
  <c r="I126" i="1"/>
  <c r="I130" i="1" s="1"/>
  <c r="O122" i="1"/>
  <c r="C121" i="1"/>
  <c r="O121" i="1" s="1"/>
  <c r="E139" i="1" s="1"/>
  <c r="D139" i="1" s="1"/>
  <c r="G126" i="1"/>
  <c r="G130" i="1" s="1"/>
  <c r="F130" i="1"/>
  <c r="N130" i="1"/>
  <c r="O120" i="1"/>
  <c r="E137" i="1" s="1"/>
  <c r="D137" i="1" s="1"/>
  <c r="H127" i="1"/>
  <c r="H130" i="1" s="1"/>
  <c r="E130" i="1"/>
  <c r="J130" i="1"/>
  <c r="M130" i="1"/>
  <c r="C127" i="1"/>
  <c r="O129" i="1" l="1"/>
  <c r="C126" i="1"/>
  <c r="C130" i="1" s="1"/>
  <c r="O127" i="1"/>
  <c r="E140" i="1" s="1"/>
  <c r="D140" i="1" s="1"/>
  <c r="O126" i="1" l="1"/>
  <c r="E138" i="1"/>
  <c r="D138" i="1" s="1"/>
  <c r="C131" i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O130" i="1"/>
  <c r="E141" i="1" l="1"/>
  <c r="D141" i="1" s="1"/>
  <c r="E143" i="1" s="1"/>
</calcChain>
</file>

<file path=xl/sharedStrings.xml><?xml version="1.0" encoding="utf-8"?>
<sst xmlns="http://schemas.openxmlformats.org/spreadsheetml/2006/main" count="251" uniqueCount="181">
  <si>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</si>
  <si>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</si>
  <si>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</si>
  <si>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</si>
  <si>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</si>
  <si>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</si>
  <si>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</si>
  <si>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</si>
  <si>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</si>
  <si>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</si>
  <si>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</si>
  <si>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</si>
  <si>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</si>
  <si>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</si>
  <si>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</si>
  <si>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</si>
  <si>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</si>
  <si>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</si>
  <si>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</si>
  <si>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</si>
  <si>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</si>
  <si>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</si>
  <si>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</si>
  <si>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</si>
  <si>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</si>
  <si>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</si>
  <si>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</si>
  <si>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</si>
  <si>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</si>
  <si>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</si>
  <si>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</si>
  <si>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</si>
  <si>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</si>
  <si>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</si>
  <si>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</si>
  <si>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</si>
  <si>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</si>
  <si>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</si>
  <si>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</si>
  <si>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</si>
  <si>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</si>
  <si>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</si>
  <si>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</si>
  <si>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</si>
  <si>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</si>
  <si>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</si>
  <si>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</si>
  <si>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</si>
  <si>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</si>
  <si>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</si>
  <si>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</si>
  <si>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</si>
  <si>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</si>
  <si>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</si>
  <si>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</si>
  <si>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</si>
  <si>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</si>
  <si>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</si>
  <si>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</si>
  <si>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</si>
  <si>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</si>
  <si>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</si>
  <si>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</si>
  <si>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</si>
  <si>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</si>
  <si>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</si>
  <si>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</si>
  <si>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</si>
  <si>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</si>
  <si>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</si>
  <si>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</si>
  <si>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</si>
  <si>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</si>
  <si>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</si>
  <si>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</si>
  <si>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</si>
  <si>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</si>
  <si>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</si>
  <si>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</si>
  <si>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</si>
  <si>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</si>
  <si>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</si>
  <si>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</si>
  <si>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</si>
  <si>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</si>
  <si>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</si>
  <si>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</si>
  <si>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</si>
  <si>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</si>
  <si>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</si>
  <si>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</si>
  <si>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</si>
  <si>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</si>
  <si>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</si>
  <si>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</si>
  <si>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</si>
  <si>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</si>
  <si>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</si>
  <si>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</si>
  <si>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</si>
  <si>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</si>
  <si>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</si>
  <si>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</si>
  <si>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</si>
  <si>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</si>
  <si>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</si>
  <si>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</si>
  <si>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</si>
  <si>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</si>
  <si>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</si>
  <si>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</si>
  <si>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</si>
  <si>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</si>
  <si>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</si>
  <si>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</si>
  <si>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</si>
  <si>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</si>
  <si>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</si>
  <si>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</si>
  <si>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</si>
  <si>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</si>
  <si>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</si>
  <si>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</si>
  <si>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</si>
  <si>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</si>
  <si>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</si>
  <si>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</si>
  <si>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</si>
  <si>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</si>
  <si>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</si>
  <si>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</si>
  <si>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</si>
  <si>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</si>
  <si>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</si>
  <si>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</si>
  <si>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</si>
  <si>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</si>
  <si>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</si>
  <si>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</si>
  <si>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</si>
  <si>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</si>
  <si>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</si>
  <si>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</si>
  <si>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</si>
  <si>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Холодильный шкаф</t>
  </si>
  <si>
    <t>Миксер</t>
  </si>
  <si>
    <t>Печь индукционная</t>
  </si>
  <si>
    <t>Разделочный стол</t>
  </si>
  <si>
    <t>Шкаф пекарский</t>
  </si>
  <si>
    <t>Одноразовая посуда</t>
  </si>
  <si>
    <t>Пакеты</t>
  </si>
  <si>
    <t>Перчатки</t>
  </si>
  <si>
    <t>Шапочки</t>
  </si>
  <si>
    <t>Фартуки</t>
  </si>
  <si>
    <t>Яндекс маркет, озон</t>
  </si>
  <si>
    <t>Первое блюдо</t>
  </si>
  <si>
    <t>Второе блюдо</t>
  </si>
  <si>
    <t>Салат</t>
  </si>
  <si>
    <t>Торт</t>
  </si>
  <si>
    <t>Пирожное нарезное</t>
  </si>
  <si>
    <t>Булочка</t>
  </si>
  <si>
    <t>Компот</t>
  </si>
  <si>
    <t>пор.</t>
  </si>
  <si>
    <t>шт.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</si>
  <si>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</si>
  <si>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</si>
  <si>
    <r>
      <t>2.1.Наименование проекта</t>
    </r>
    <r>
      <rPr>
        <sz val="14"/>
        <color theme="1"/>
        <rFont val="Times New Roman"/>
        <family val="1"/>
        <charset val="204"/>
      </rPr>
      <t xml:space="preserve"> Приготовление и доставка обедов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</si>
  <si>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 и задачи проекта: 
**Цель**:
- Создание успешного бизнеса по приготовлению и доставке обедов с акцентом на качество, разнообразие и удобство для клиентов.
**Задачи**:
- Обеспечение высокого качества пищи и разнообразия меню.
- Привлечение и удержание клиентов через вкусные и свежие блюда.
- Достижение финансовых показателей в первый год работы.
- Внедрение современных технологий для повышения эффективности работы и улучшения сервиса.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</si>
  <si>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</si>
  <si>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</si>
  <si>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</si>
  <si>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 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</si>
  <si>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</si>
  <si>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8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</si>
  <si>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**Основные группы**:
- Частные лица (работающие люди, студенты).
- Офисы и предприятия, нуждающиеся в доставке обедов для сотрудников.
- Школы и детские сады.
**Потребности**:
- Вкусная, свежая и разнообразная еда.
- Удобство и надежность доставки.
- Прозрачные и конкурентоспособные цены.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</si>
  <si>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- Высокое качество продуктов и разнообразие меню.
- Конкурентоспособные цены и гибкая система скидок.
- Надежность и соблюдение сроков доставки.
- Использование современных технологий для повышения качества обслуживания.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</si>
  <si>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</si>
  <si>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Высокая конкуренция на рынке доставки еды.</t>
  </si>
  <si>
    <t>Проблемы с поставками продуктов и материалов.</t>
  </si>
  <si>
    <t>Постоянное улучшение качества пищи и обновление меню.</t>
  </si>
  <si>
    <t>Налаживание надежных каналов поставок и создание резервов продуктов.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</si>
</sst>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zoomScaleNormal="100" workbookViewId="0">
      <selection activeCell="G158" sqref="G158"/>
    </sheetView>
  </sheetViews>
  <sheetFormatPr defaultColWidth="8.7109375" defaultRowHeight="15" x14ac:dyDescent="0.25"/>
  <cols>
    <col min="1" max="1" width="6" customWidth="1"/>
    <col min="2" max="2" width="29.28515625" customWidth="1"/>
    <col min="3" max="3" width="34.57031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49" t="s">
        <v>0</v>
      </c>
      <c r="B1" s="49"/>
      <c r="C1" s="49"/>
      <c r="D1" s="49"/>
      <c r="E1" s="49"/>
      <c r="F1" s="49"/>
      <c r="G1" s="49"/>
    </row>
    <row r="2" spans="1:7" ht="18.75" customHeight="1" x14ac:dyDescent="0.3">
      <c r="A2" s="48" t="s">
        <v>1</v>
      </c>
      <c r="B2" s="48"/>
      <c r="C2" s="48"/>
      <c r="D2" s="48"/>
      <c r="E2" s="48"/>
      <c r="F2" s="48"/>
      <c r="G2" s="48"/>
    </row>
    <row r="3" spans="1:7" ht="19.5" customHeight="1" x14ac:dyDescent="0.3">
      <c r="A3" s="48" t="s">
        <v>164</v>
      </c>
      <c r="B3" s="48"/>
      <c r="C3" s="48"/>
      <c r="D3" s="48"/>
      <c r="E3" s="48"/>
      <c r="F3" s="48"/>
      <c r="G3" s="48"/>
    </row>
    <row r="4" spans="1:7" ht="18.75" customHeight="1" x14ac:dyDescent="0.3">
      <c r="A4" s="48" t="s">
        <v>131</v>
      </c>
      <c r="B4" s="48"/>
      <c r="C4" s="48"/>
      <c r="D4" s="48"/>
      <c r="E4" s="48"/>
      <c r="F4" s="48"/>
      <c r="G4" s="48"/>
    </row>
    <row r="5" spans="1:7" ht="21" customHeight="1" x14ac:dyDescent="0.3">
      <c r="A5" s="48" t="s">
        <v>165</v>
      </c>
      <c r="B5" s="48"/>
      <c r="C5" s="48"/>
      <c r="D5" s="48"/>
      <c r="E5" s="48"/>
      <c r="F5" s="48"/>
      <c r="G5" s="48"/>
    </row>
    <row r="6" spans="1:7" s="1" customFormat="1" ht="18.75" customHeight="1" x14ac:dyDescent="0.3">
      <c r="A6" s="48" t="s">
        <v>132</v>
      </c>
      <c r="B6" s="48"/>
      <c r="C6" s="48"/>
      <c r="D6" s="48"/>
      <c r="E6" s="48"/>
      <c r="F6" s="48"/>
      <c r="G6" s="48"/>
    </row>
    <row r="7" spans="1:7" ht="22.5" customHeight="1" x14ac:dyDescent="0.3">
      <c r="A7" s="48" t="s">
        <v>133</v>
      </c>
      <c r="B7" s="48"/>
      <c r="C7" s="48"/>
      <c r="D7" s="48"/>
      <c r="E7" s="48"/>
      <c r="F7" s="48"/>
      <c r="G7" s="48"/>
    </row>
    <row r="8" spans="1:7" ht="41.25" customHeight="1" x14ac:dyDescent="0.3">
      <c r="A8" s="48" t="s">
        <v>134</v>
      </c>
      <c r="B8" s="48"/>
      <c r="C8" s="48"/>
      <c r="D8" s="48"/>
      <c r="E8" s="48"/>
      <c r="F8" s="48"/>
      <c r="G8" s="48"/>
    </row>
    <row r="9" spans="1:7" ht="41.25" customHeight="1" x14ac:dyDescent="0.3">
      <c r="A9" s="48" t="s">
        <v>137</v>
      </c>
      <c r="B9" s="48"/>
      <c r="C9" s="48"/>
      <c r="D9" s="48"/>
      <c r="E9" s="48"/>
      <c r="F9" s="48"/>
      <c r="G9" s="48"/>
    </row>
    <row r="10" spans="1:7" ht="21.75" customHeight="1" x14ac:dyDescent="0.3">
      <c r="A10" s="48" t="s">
        <v>2</v>
      </c>
      <c r="B10" s="48"/>
      <c r="C10" s="48"/>
      <c r="D10" s="48"/>
      <c r="E10" s="48"/>
      <c r="F10" s="48"/>
      <c r="G10" s="48"/>
    </row>
    <row r="11" spans="1:7" ht="36.75" customHeight="1" x14ac:dyDescent="0.3">
      <c r="A11" s="48" t="s">
        <v>138</v>
      </c>
      <c r="B11" s="48"/>
      <c r="C11" s="48"/>
      <c r="D11" s="48"/>
      <c r="E11" s="48"/>
      <c r="F11" s="48"/>
      <c r="G11" s="48"/>
    </row>
    <row r="12" spans="1:7" ht="18.75" customHeight="1" x14ac:dyDescent="0.3">
      <c r="A12" s="48" t="s">
        <v>3</v>
      </c>
      <c r="B12" s="48"/>
      <c r="C12" s="48"/>
      <c r="D12" s="48"/>
      <c r="E12" s="48"/>
      <c r="F12" s="48"/>
      <c r="G12" s="48"/>
    </row>
    <row r="13" spans="1:7" ht="21" customHeight="1" x14ac:dyDescent="0.3">
      <c r="A13" s="48" t="s">
        <v>166</v>
      </c>
      <c r="B13" s="48"/>
      <c r="C13" s="48"/>
      <c r="D13" s="48"/>
      <c r="E13" s="48"/>
      <c r="F13" s="48"/>
      <c r="G13" s="48"/>
    </row>
    <row r="14" spans="1:7" ht="215.25" customHeight="1" x14ac:dyDescent="0.3">
      <c r="A14" s="48" t="s">
        <v>167</v>
      </c>
      <c r="B14" s="48"/>
      <c r="C14" s="48"/>
      <c r="D14" s="48"/>
      <c r="E14" s="48"/>
      <c r="F14" s="48"/>
      <c r="G14" s="48"/>
    </row>
    <row r="15" spans="1:7" ht="37.5" customHeight="1" x14ac:dyDescent="0.3">
      <c r="A15" s="48" t="s">
        <v>168</v>
      </c>
      <c r="B15" s="48"/>
      <c r="C15" s="48"/>
      <c r="D15" s="48"/>
      <c r="E15" s="48"/>
      <c r="F15" s="48"/>
      <c r="G15" s="48"/>
    </row>
    <row r="16" spans="1:7" ht="37.5" customHeight="1" x14ac:dyDescent="0.3">
      <c r="A16" s="48" t="s">
        <v>169</v>
      </c>
      <c r="B16" s="48"/>
      <c r="C16" s="48"/>
      <c r="D16" s="48"/>
      <c r="E16" s="48"/>
      <c r="F16" s="48"/>
      <c r="G16" s="48"/>
    </row>
    <row r="17" spans="1:7" ht="43.5" customHeight="1" x14ac:dyDescent="0.3">
      <c r="A17" s="48" t="s">
        <v>139</v>
      </c>
      <c r="B17" s="48"/>
      <c r="C17" s="48"/>
      <c r="D17" s="48"/>
      <c r="E17" s="48"/>
      <c r="F17" s="48"/>
      <c r="G17" s="48"/>
    </row>
    <row r="18" spans="1:7" ht="57.75" customHeight="1" x14ac:dyDescent="0.3">
      <c r="A18" s="48" t="s">
        <v>135</v>
      </c>
      <c r="B18" s="48"/>
      <c r="C18" s="48"/>
      <c r="D18" s="48"/>
      <c r="E18" s="48"/>
      <c r="F18" s="48"/>
      <c r="G18" s="48"/>
    </row>
    <row r="19" spans="1:7" ht="24.75" customHeight="1" x14ac:dyDescent="0.3">
      <c r="A19" s="48" t="s">
        <v>140</v>
      </c>
      <c r="B19" s="48"/>
      <c r="C19" s="48"/>
      <c r="D19" s="48"/>
      <c r="E19" s="48"/>
      <c r="F19" s="48"/>
      <c r="G19" s="48"/>
    </row>
    <row r="20" spans="1:7" ht="42.75" customHeight="1" x14ac:dyDescent="0.3">
      <c r="A20" s="48" t="s">
        <v>170</v>
      </c>
      <c r="B20" s="48"/>
      <c r="C20" s="48"/>
      <c r="D20" s="48"/>
      <c r="E20" s="48"/>
      <c r="F20" s="48"/>
      <c r="G20" s="48"/>
    </row>
    <row r="21" spans="1:7" ht="36.75" customHeight="1" x14ac:dyDescent="0.3">
      <c r="A21" s="48" t="s">
        <v>171</v>
      </c>
      <c r="B21" s="48"/>
      <c r="C21" s="48"/>
      <c r="D21" s="48"/>
      <c r="E21" s="48"/>
      <c r="F21" s="48"/>
      <c r="G21" s="48"/>
    </row>
    <row r="22" spans="1:7" ht="21" customHeight="1" x14ac:dyDescent="0.3">
      <c r="A22" s="48" t="s">
        <v>172</v>
      </c>
      <c r="B22" s="48"/>
      <c r="C22" s="48"/>
      <c r="D22" s="48"/>
      <c r="E22" s="48"/>
      <c r="F22" s="48"/>
      <c r="G22" s="48"/>
    </row>
    <row r="23" spans="1:7" ht="18.75" customHeight="1" x14ac:dyDescent="0.3">
      <c r="A23" s="48" t="s">
        <v>136</v>
      </c>
      <c r="B23" s="48"/>
      <c r="C23" s="48"/>
      <c r="D23" s="48"/>
      <c r="E23" s="48"/>
      <c r="F23" s="48"/>
      <c r="G23" s="48"/>
    </row>
    <row r="24" spans="1:7" ht="21.75" customHeight="1" x14ac:dyDescent="0.3">
      <c r="A24" s="48" t="s">
        <v>141</v>
      </c>
      <c r="B24" s="48"/>
      <c r="C24" s="48"/>
      <c r="D24" s="48"/>
      <c r="E24" s="48"/>
      <c r="F24" s="48"/>
      <c r="G24" s="48"/>
    </row>
    <row r="25" spans="1:7" ht="19.5" customHeight="1" x14ac:dyDescent="0.3">
      <c r="A25" s="48" t="s">
        <v>173</v>
      </c>
      <c r="B25" s="48"/>
      <c r="C25" s="48"/>
      <c r="D25" s="48"/>
      <c r="E25" s="48"/>
      <c r="F25" s="48"/>
      <c r="G25" s="48"/>
    </row>
    <row r="26" spans="1:7" ht="42" customHeight="1" x14ac:dyDescent="0.3">
      <c r="A26" s="48" t="s">
        <v>4</v>
      </c>
      <c r="B26" s="48"/>
      <c r="C26" s="48"/>
      <c r="D26" s="48"/>
      <c r="E26" s="48"/>
      <c r="F26" s="48"/>
      <c r="G26" s="48"/>
    </row>
    <row r="27" spans="1:7" ht="18.75" x14ac:dyDescent="0.25">
      <c r="A27" s="42" t="s">
        <v>5</v>
      </c>
      <c r="B27" s="42"/>
      <c r="C27" s="42"/>
      <c r="D27" s="42"/>
      <c r="E27" s="42"/>
      <c r="F27" s="42"/>
      <c r="G27" s="42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31.5" x14ac:dyDescent="0.25">
      <c r="A29" s="51" t="s">
        <v>13</v>
      </c>
      <c r="B29" s="51" t="s">
        <v>14</v>
      </c>
      <c r="C29" s="52"/>
      <c r="D29" s="52"/>
      <c r="E29" s="52"/>
      <c r="F29" s="53">
        <f>F30+F31+F32+F33+F34</f>
        <v>306000</v>
      </c>
      <c r="G29" s="54"/>
    </row>
    <row r="30" spans="1:7" ht="30" x14ac:dyDescent="0.25">
      <c r="A30" s="55" t="s">
        <v>15</v>
      </c>
      <c r="B30" s="56" t="s">
        <v>144</v>
      </c>
      <c r="C30" s="56"/>
      <c r="D30" s="61">
        <v>1</v>
      </c>
      <c r="E30" s="61">
        <v>80000</v>
      </c>
      <c r="F30" s="53">
        <f>D30*E30</f>
        <v>80000</v>
      </c>
      <c r="G30" s="57" t="s">
        <v>154</v>
      </c>
    </row>
    <row r="31" spans="1:7" ht="30" x14ac:dyDescent="0.25">
      <c r="A31" s="58" t="s">
        <v>16</v>
      </c>
      <c r="B31" s="56" t="s">
        <v>145</v>
      </c>
      <c r="C31" s="56"/>
      <c r="D31" s="61">
        <v>3</v>
      </c>
      <c r="E31" s="61">
        <v>25000</v>
      </c>
      <c r="F31" s="53">
        <f t="shared" ref="F31:F34" si="0">D31*E31</f>
        <v>75000</v>
      </c>
      <c r="G31" s="57" t="s">
        <v>154</v>
      </c>
    </row>
    <row r="32" spans="1:7" ht="30" x14ac:dyDescent="0.25">
      <c r="A32" s="55" t="s">
        <v>17</v>
      </c>
      <c r="B32" s="56" t="s">
        <v>146</v>
      </c>
      <c r="C32" s="56"/>
      <c r="D32" s="61">
        <v>2</v>
      </c>
      <c r="E32" s="61">
        <v>28000</v>
      </c>
      <c r="F32" s="53">
        <f t="shared" si="0"/>
        <v>56000</v>
      </c>
      <c r="G32" s="57" t="s">
        <v>154</v>
      </c>
    </row>
    <row r="33" spans="1:7" ht="30" x14ac:dyDescent="0.25">
      <c r="A33" s="59" t="s">
        <v>18</v>
      </c>
      <c r="B33" s="56" t="s">
        <v>147</v>
      </c>
      <c r="C33" s="56"/>
      <c r="D33" s="61">
        <v>1</v>
      </c>
      <c r="E33" s="61">
        <v>25000</v>
      </c>
      <c r="F33" s="53">
        <f t="shared" si="0"/>
        <v>25000</v>
      </c>
      <c r="G33" s="57" t="s">
        <v>154</v>
      </c>
    </row>
    <row r="34" spans="1:7" ht="36.75" customHeight="1" x14ac:dyDescent="0.25">
      <c r="A34" s="59" t="s">
        <v>19</v>
      </c>
      <c r="B34" s="56" t="s">
        <v>148</v>
      </c>
      <c r="C34" s="56"/>
      <c r="D34" s="61">
        <v>2</v>
      </c>
      <c r="E34" s="61">
        <v>35000</v>
      </c>
      <c r="F34" s="53">
        <f t="shared" si="0"/>
        <v>70000</v>
      </c>
      <c r="G34" s="57" t="s">
        <v>154</v>
      </c>
    </row>
    <row r="35" spans="1:7" ht="48" thickBot="1" x14ac:dyDescent="0.3">
      <c r="A35" s="3" t="s">
        <v>20</v>
      </c>
      <c r="B35" s="7" t="s">
        <v>21</v>
      </c>
      <c r="C35" s="8"/>
      <c r="D35" s="8"/>
      <c r="E35" s="8"/>
      <c r="F35" s="50">
        <f>F36+F37+F38+F39+F40+F41+F42</f>
        <v>44000</v>
      </c>
      <c r="G35" s="8"/>
    </row>
    <row r="36" spans="1:7" ht="32.25" thickBot="1" x14ac:dyDescent="0.3">
      <c r="A36" s="3" t="s">
        <v>22</v>
      </c>
      <c r="B36" s="7" t="s">
        <v>149</v>
      </c>
      <c r="C36" s="8"/>
      <c r="D36" s="5">
        <v>20</v>
      </c>
      <c r="E36" s="5">
        <v>100</v>
      </c>
      <c r="F36" s="25">
        <f>D36*E36</f>
        <v>2000</v>
      </c>
      <c r="G36" s="5"/>
    </row>
    <row r="37" spans="1:7" ht="15.75" x14ac:dyDescent="0.25">
      <c r="A37" s="3" t="s">
        <v>23</v>
      </c>
      <c r="B37" s="7" t="s">
        <v>150</v>
      </c>
      <c r="C37" s="8"/>
      <c r="D37" s="5">
        <v>150</v>
      </c>
      <c r="E37" s="5">
        <v>50</v>
      </c>
      <c r="F37" s="25">
        <f t="shared" ref="F37:F42" si="1">D37*E37</f>
        <v>7500</v>
      </c>
      <c r="G37" s="5"/>
    </row>
    <row r="38" spans="1:7" ht="15.75" x14ac:dyDescent="0.25">
      <c r="A38" s="6" t="s">
        <v>24</v>
      </c>
      <c r="B38" s="7" t="s">
        <v>151</v>
      </c>
      <c r="C38" s="8"/>
      <c r="D38" s="5">
        <v>150</v>
      </c>
      <c r="E38" s="5">
        <v>30</v>
      </c>
      <c r="F38" s="25">
        <f t="shared" si="1"/>
        <v>4500</v>
      </c>
      <c r="G38" s="5"/>
    </row>
    <row r="39" spans="1:7" ht="15.75" x14ac:dyDescent="0.25">
      <c r="A39" s="3" t="s">
        <v>25</v>
      </c>
      <c r="B39" s="7" t="s">
        <v>152</v>
      </c>
      <c r="C39" s="8"/>
      <c r="D39" s="5">
        <v>100</v>
      </c>
      <c r="E39" s="5">
        <v>50</v>
      </c>
      <c r="F39" s="25">
        <f t="shared" si="1"/>
        <v>5000</v>
      </c>
      <c r="G39" s="5"/>
    </row>
    <row r="40" spans="1:7" ht="15.75" x14ac:dyDescent="0.25">
      <c r="A40" s="3" t="s">
        <v>26</v>
      </c>
      <c r="B40" s="7" t="s">
        <v>153</v>
      </c>
      <c r="C40" s="8"/>
      <c r="D40" s="5">
        <v>50</v>
      </c>
      <c r="E40" s="5">
        <v>500</v>
      </c>
      <c r="F40" s="25">
        <f t="shared" si="1"/>
        <v>25000</v>
      </c>
      <c r="G40" s="5"/>
    </row>
    <row r="41" spans="1:7" ht="15.75" x14ac:dyDescent="0.25">
      <c r="A41" s="3" t="s">
        <v>27</v>
      </c>
      <c r="B41" s="7"/>
      <c r="C41" s="8"/>
      <c r="D41" s="5"/>
      <c r="E41" s="5"/>
      <c r="F41" s="25">
        <f t="shared" si="1"/>
        <v>0</v>
      </c>
      <c r="G41" s="5"/>
    </row>
    <row r="42" spans="1:7" ht="15.75" x14ac:dyDescent="0.25">
      <c r="A42" s="3" t="s">
        <v>28</v>
      </c>
      <c r="B42" s="7"/>
      <c r="C42" s="8"/>
      <c r="D42" s="5"/>
      <c r="E42" s="5"/>
      <c r="F42" s="25">
        <f t="shared" si="1"/>
        <v>0</v>
      </c>
      <c r="G42" s="5"/>
    </row>
    <row r="43" spans="1:7" ht="78.75" x14ac:dyDescent="0.25">
      <c r="A43" s="3" t="s">
        <v>29</v>
      </c>
      <c r="B43" s="7" t="s">
        <v>30</v>
      </c>
      <c r="C43" s="8"/>
      <c r="D43" s="8"/>
      <c r="E43" s="8"/>
      <c r="F43" s="25">
        <f>SUM(F44:F46)</f>
        <v>0</v>
      </c>
      <c r="G43" s="8"/>
    </row>
    <row r="44" spans="1:7" ht="15.75" x14ac:dyDescent="0.25">
      <c r="A44" s="3" t="s">
        <v>31</v>
      </c>
      <c r="B44" s="9"/>
      <c r="C44" s="5"/>
      <c r="D44" s="5"/>
      <c r="E44" s="5"/>
      <c r="F44" s="25">
        <f t="shared" ref="F44:F50" si="2">D44*E44</f>
        <v>0</v>
      </c>
      <c r="G44" s="5"/>
    </row>
    <row r="45" spans="1:7" ht="15.75" x14ac:dyDescent="0.25">
      <c r="A45" s="3" t="s">
        <v>32</v>
      </c>
      <c r="B45" s="7"/>
      <c r="C45" s="8"/>
      <c r="D45" s="8"/>
      <c r="E45" s="8"/>
      <c r="F45" s="25">
        <f t="shared" si="2"/>
        <v>0</v>
      </c>
      <c r="G45" s="8"/>
    </row>
    <row r="46" spans="1:7" ht="15.75" x14ac:dyDescent="0.25">
      <c r="A46" s="3" t="s">
        <v>33</v>
      </c>
      <c r="B46" s="7"/>
      <c r="C46" s="8"/>
      <c r="D46" s="8"/>
      <c r="E46" s="8"/>
      <c r="F46" s="25">
        <f t="shared" si="2"/>
        <v>0</v>
      </c>
      <c r="G46" s="8"/>
    </row>
    <row r="47" spans="1:7" ht="409.5" x14ac:dyDescent="0.25">
      <c r="A47" s="3" t="s">
        <v>34</v>
      </c>
      <c r="B47" s="7" t="s">
        <v>35</v>
      </c>
      <c r="C47" s="8"/>
      <c r="D47" s="8"/>
      <c r="E47" s="8"/>
      <c r="F47" s="25">
        <f t="shared" si="2"/>
        <v>0</v>
      </c>
      <c r="G47" s="8"/>
    </row>
    <row r="48" spans="1:7" ht="15.75" x14ac:dyDescent="0.25">
      <c r="A48" s="3" t="s">
        <v>36</v>
      </c>
      <c r="B48" s="7"/>
      <c r="C48" s="8"/>
      <c r="D48" s="8"/>
      <c r="E48" s="8"/>
      <c r="F48" s="25">
        <f t="shared" si="2"/>
        <v>0</v>
      </c>
      <c r="G48" s="8"/>
    </row>
    <row r="49" spans="1:7" ht="15.75" x14ac:dyDescent="0.25">
      <c r="A49" s="3" t="s">
        <v>37</v>
      </c>
      <c r="B49" s="7"/>
      <c r="C49" s="8"/>
      <c r="D49" s="8"/>
      <c r="E49" s="8"/>
      <c r="F49" s="25">
        <f t="shared" si="2"/>
        <v>0</v>
      </c>
      <c r="G49" s="8"/>
    </row>
    <row r="50" spans="1:7" ht="15.75" x14ac:dyDescent="0.25">
      <c r="A50" s="3" t="s">
        <v>33</v>
      </c>
      <c r="B50" s="7"/>
      <c r="C50" s="8"/>
      <c r="D50" s="8"/>
      <c r="E50" s="8"/>
      <c r="F50" s="25">
        <f t="shared" si="2"/>
        <v>0</v>
      </c>
      <c r="G50" s="8"/>
    </row>
    <row r="51" spans="1:7" ht="283.5" x14ac:dyDescent="0.25">
      <c r="A51" s="3" t="s">
        <v>38</v>
      </c>
      <c r="B51" s="7" t="s">
        <v>39</v>
      </c>
      <c r="C51" s="8"/>
      <c r="D51" s="8"/>
      <c r="E51" s="8"/>
      <c r="F51" s="25">
        <f>SUM(F52:F54)</f>
        <v>0</v>
      </c>
      <c r="G51" s="8"/>
    </row>
    <row r="52" spans="1:7" ht="15.75" x14ac:dyDescent="0.25">
      <c r="A52" s="3" t="s">
        <v>40</v>
      </c>
      <c r="B52" s="7"/>
      <c r="C52" s="8"/>
      <c r="D52" s="8"/>
      <c r="E52" s="8"/>
      <c r="F52" s="26">
        <f>D52*E52</f>
        <v>0</v>
      </c>
      <c r="G52" s="8"/>
    </row>
    <row r="53" spans="1:7" ht="15.75" x14ac:dyDescent="0.25">
      <c r="A53" s="3" t="s">
        <v>41</v>
      </c>
      <c r="B53" s="7"/>
      <c r="C53" s="8"/>
      <c r="D53" s="8"/>
      <c r="E53" s="8"/>
      <c r="F53" s="26"/>
      <c r="G53" s="8"/>
    </row>
    <row r="54" spans="1:7" ht="15.75" x14ac:dyDescent="0.25">
      <c r="A54" s="3" t="s">
        <v>33</v>
      </c>
      <c r="B54" s="7"/>
      <c r="C54" s="8"/>
      <c r="D54" s="8"/>
      <c r="E54" s="8"/>
      <c r="F54" s="26"/>
      <c r="G54" s="8"/>
    </row>
    <row r="55" spans="1:7" ht="15.75" x14ac:dyDescent="0.25">
      <c r="A55" s="3" t="s">
        <v>42</v>
      </c>
      <c r="B55" s="7" t="s">
        <v>43</v>
      </c>
      <c r="C55" s="8"/>
      <c r="D55" s="8"/>
      <c r="E55" s="8"/>
      <c r="F55" s="26">
        <f>SUM(F56:F58)</f>
        <v>0</v>
      </c>
      <c r="G55" s="8"/>
    </row>
    <row r="56" spans="1:7" ht="15.75" x14ac:dyDescent="0.25">
      <c r="A56" s="3" t="s">
        <v>44</v>
      </c>
      <c r="B56" s="9"/>
      <c r="C56" s="8"/>
      <c r="D56" s="5"/>
      <c r="E56" s="5"/>
      <c r="F56" s="26">
        <f>E56*D56</f>
        <v>0</v>
      </c>
      <c r="G56" s="8"/>
    </row>
    <row r="57" spans="1:7" ht="15.75" x14ac:dyDescent="0.25">
      <c r="A57" s="3" t="s">
        <v>45</v>
      </c>
      <c r="B57" s="7"/>
      <c r="C57" s="8"/>
      <c r="D57" s="8"/>
      <c r="E57" s="8"/>
      <c r="F57" s="26"/>
      <c r="G57" s="8"/>
    </row>
    <row r="58" spans="1:7" ht="15.75" x14ac:dyDescent="0.25">
      <c r="A58" s="3" t="s">
        <v>33</v>
      </c>
      <c r="B58" s="7"/>
      <c r="C58" s="8"/>
      <c r="D58" s="8"/>
      <c r="E58" s="8"/>
      <c r="F58" s="26"/>
      <c r="G58" s="8"/>
    </row>
    <row r="59" spans="1:7" ht="15.75" x14ac:dyDescent="0.25">
      <c r="A59" s="3" t="s">
        <v>46</v>
      </c>
      <c r="B59" s="4" t="s">
        <v>47</v>
      </c>
      <c r="C59" s="10"/>
      <c r="D59" s="8"/>
      <c r="E59" s="8"/>
      <c r="F59" s="26">
        <f>SUM(F29+F35)</f>
        <v>350000</v>
      </c>
      <c r="G59" s="8"/>
    </row>
    <row r="60" spans="1:7" ht="13.5" customHeight="1" x14ac:dyDescent="0.25">
      <c r="A60" s="11"/>
    </row>
    <row r="61" spans="1:7" ht="18.75" hidden="1" x14ac:dyDescent="0.25">
      <c r="A61" s="41"/>
      <c r="B61" s="41"/>
      <c r="C61" s="41"/>
      <c r="D61" s="41"/>
      <c r="E61" s="41"/>
      <c r="F61" s="41"/>
      <c r="G61" s="41"/>
    </row>
    <row r="62" spans="1:7" hidden="1" x14ac:dyDescent="0.25"/>
    <row r="63" spans="1:7" ht="16.5" hidden="1" customHeight="1" x14ac:dyDescent="0.25"/>
    <row r="64" spans="1:7" hidden="1" x14ac:dyDescent="0.25"/>
    <row r="65" spans="1:8" hidden="1" x14ac:dyDescent="0.25"/>
    <row r="66" spans="1:8" ht="35.25" hidden="1" customHeight="1" x14ac:dyDescent="0.25"/>
    <row r="67" spans="1:8" ht="36.75" hidden="1" customHeight="1" x14ac:dyDescent="0.25"/>
    <row r="68" spans="1:8" ht="33" hidden="1" customHeight="1" x14ac:dyDescent="0.25"/>
    <row r="69" spans="1:8" hidden="1" x14ac:dyDescent="0.25"/>
    <row r="70" spans="1:8" ht="30.75" hidden="1" customHeight="1" x14ac:dyDescent="0.25"/>
    <row r="71" spans="1:8" ht="21" hidden="1" customHeight="1" x14ac:dyDescent="0.25"/>
    <row r="72" spans="1:8" ht="21" hidden="1" customHeight="1" x14ac:dyDescent="0.25"/>
    <row r="73" spans="1:8" ht="18" hidden="1" customHeight="1" x14ac:dyDescent="0.25"/>
    <row r="74" spans="1:8" hidden="1" x14ac:dyDescent="0.25"/>
    <row r="75" spans="1:8" hidden="1" x14ac:dyDescent="0.25"/>
    <row r="76" spans="1:8" ht="4.5" customHeight="1" x14ac:dyDescent="0.25">
      <c r="A76" s="12"/>
      <c r="B76" s="13"/>
      <c r="C76" s="12"/>
      <c r="D76" s="12"/>
      <c r="E76" s="12"/>
      <c r="F76" s="12"/>
      <c r="G76" s="12"/>
    </row>
    <row r="77" spans="1:8" ht="18.75" x14ac:dyDescent="0.25">
      <c r="A77" s="41" t="s">
        <v>49</v>
      </c>
      <c r="B77" s="41"/>
      <c r="C77" s="41"/>
      <c r="D77" s="41"/>
      <c r="E77" s="41"/>
      <c r="F77" s="41"/>
      <c r="G77" s="41"/>
      <c r="H77" s="14"/>
    </row>
    <row r="78" spans="1:8" ht="178.5" customHeight="1" x14ac:dyDescent="0.25">
      <c r="A78" s="46" t="s">
        <v>174</v>
      </c>
      <c r="B78" s="46"/>
      <c r="C78" s="46"/>
      <c r="D78" s="46"/>
      <c r="E78" s="46"/>
      <c r="F78" s="46"/>
      <c r="G78" s="46"/>
      <c r="H78" s="46"/>
    </row>
    <row r="79" spans="1:8" ht="20.25" customHeight="1" x14ac:dyDescent="0.3">
      <c r="A79" s="47" t="s">
        <v>50</v>
      </c>
      <c r="B79" s="47"/>
      <c r="C79" s="47"/>
      <c r="D79" s="47"/>
      <c r="E79" s="47"/>
      <c r="F79" s="47"/>
      <c r="G79" s="47"/>
      <c r="H79" s="47"/>
    </row>
    <row r="80" spans="1:8" ht="33" customHeight="1" x14ac:dyDescent="0.25">
      <c r="A80" s="46" t="s">
        <v>142</v>
      </c>
      <c r="B80" s="46"/>
      <c r="C80" s="46"/>
      <c r="D80" s="46"/>
      <c r="E80" s="46"/>
      <c r="F80" s="46"/>
      <c r="G80" s="46"/>
      <c r="H80" s="46"/>
    </row>
    <row r="81" spans="1:8" ht="106.5" customHeight="1" x14ac:dyDescent="0.25">
      <c r="A81" s="46" t="s">
        <v>175</v>
      </c>
      <c r="B81" s="46"/>
      <c r="C81" s="46"/>
      <c r="D81" s="46"/>
      <c r="E81" s="46"/>
      <c r="F81" s="46"/>
      <c r="G81" s="46"/>
      <c r="H81" s="46"/>
    </row>
    <row r="82" spans="1:8" ht="26.25" customHeight="1" x14ac:dyDescent="0.25">
      <c r="A82" s="46" t="s">
        <v>51</v>
      </c>
      <c r="B82" s="46"/>
      <c r="C82" s="46"/>
      <c r="D82" s="46"/>
      <c r="E82" s="46"/>
      <c r="F82" s="46"/>
      <c r="G82" s="46"/>
      <c r="H82" s="46"/>
    </row>
    <row r="83" spans="1:8" ht="35.25" customHeight="1" x14ac:dyDescent="0.25">
      <c r="A83" s="46" t="s">
        <v>143</v>
      </c>
      <c r="B83" s="46"/>
      <c r="C83" s="46"/>
      <c r="D83" s="46"/>
      <c r="E83" s="46"/>
      <c r="F83" s="46"/>
      <c r="G83" s="46"/>
      <c r="H83" s="46"/>
    </row>
    <row r="84" spans="1:8" ht="23.25" customHeight="1" x14ac:dyDescent="0.25">
      <c r="A84" s="46" t="s">
        <v>176</v>
      </c>
      <c r="B84" s="46"/>
      <c r="C84" s="46"/>
      <c r="D84" s="46"/>
      <c r="E84" s="46"/>
      <c r="F84" s="46"/>
      <c r="G84" s="46"/>
      <c r="H84" s="46"/>
    </row>
    <row r="85" spans="1:8" s="15" customFormat="1" ht="18.75" customHeight="1" x14ac:dyDescent="0.25">
      <c r="A85" s="46" t="s">
        <v>52</v>
      </c>
      <c r="B85" s="46"/>
      <c r="C85" s="46"/>
      <c r="D85" s="46"/>
      <c r="E85" s="46"/>
      <c r="F85" s="46"/>
      <c r="G85" s="46"/>
      <c r="H85" s="46"/>
    </row>
    <row r="86" spans="1:8" ht="18.75" x14ac:dyDescent="0.25">
      <c r="A86" s="42" t="s">
        <v>53</v>
      </c>
      <c r="B86" s="42"/>
      <c r="C86" s="42"/>
      <c r="D86" s="42"/>
      <c r="E86" s="42"/>
      <c r="F86" s="42"/>
      <c r="G86" s="42"/>
      <c r="H86" s="42"/>
    </row>
    <row r="87" spans="1:8" ht="62.25" customHeight="1" thickBot="1" x14ac:dyDescent="0.3">
      <c r="A87" s="16" t="s">
        <v>54</v>
      </c>
      <c r="B87" s="45" t="s">
        <v>55</v>
      </c>
      <c r="C87" s="45" t="s">
        <v>56</v>
      </c>
      <c r="D87" s="45" t="s">
        <v>57</v>
      </c>
      <c r="E87" s="45" t="s">
        <v>58</v>
      </c>
      <c r="F87" s="45" t="s">
        <v>59</v>
      </c>
      <c r="G87" s="45" t="s">
        <v>60</v>
      </c>
      <c r="H87" s="45" t="s">
        <v>61</v>
      </c>
    </row>
    <row r="88" spans="1:8" ht="15.75" x14ac:dyDescent="0.25">
      <c r="A88" s="63" t="s">
        <v>62</v>
      </c>
      <c r="B88" s="62"/>
      <c r="C88" s="62"/>
      <c r="D88" s="62"/>
      <c r="E88" s="62"/>
      <c r="F88" s="62"/>
      <c r="G88" s="62"/>
      <c r="H88" s="62"/>
    </row>
    <row r="89" spans="1:8" ht="15.75" x14ac:dyDescent="0.25">
      <c r="A89" s="60" t="s">
        <v>13</v>
      </c>
      <c r="B89" s="56" t="s">
        <v>155</v>
      </c>
      <c r="C89" s="61" t="s">
        <v>162</v>
      </c>
      <c r="D89" s="61">
        <v>250</v>
      </c>
      <c r="E89" s="61">
        <v>90</v>
      </c>
      <c r="F89" s="64">
        <f>D89*E89</f>
        <v>22500</v>
      </c>
      <c r="G89" s="55">
        <v>35</v>
      </c>
      <c r="H89" s="64">
        <f>D89*G89</f>
        <v>8750</v>
      </c>
    </row>
    <row r="90" spans="1:8" ht="21" customHeight="1" x14ac:dyDescent="0.25">
      <c r="A90" s="60" t="s">
        <v>20</v>
      </c>
      <c r="B90" s="56" t="s">
        <v>156</v>
      </c>
      <c r="C90" s="61" t="s">
        <v>162</v>
      </c>
      <c r="D90" s="61">
        <v>250</v>
      </c>
      <c r="E90" s="61">
        <v>120</v>
      </c>
      <c r="F90" s="64">
        <f t="shared" ref="F90:F95" si="3">D90*E90</f>
        <v>30000</v>
      </c>
      <c r="G90" s="55">
        <v>60</v>
      </c>
      <c r="H90" s="64">
        <f t="shared" ref="H90:H95" si="4">D90*G90</f>
        <v>15000</v>
      </c>
    </row>
    <row r="91" spans="1:8" ht="21" customHeight="1" x14ac:dyDescent="0.25">
      <c r="A91" s="60" t="s">
        <v>29</v>
      </c>
      <c r="B91" s="56" t="s">
        <v>157</v>
      </c>
      <c r="C91" s="61" t="s">
        <v>162</v>
      </c>
      <c r="D91" s="61">
        <v>250</v>
      </c>
      <c r="E91" s="61">
        <v>80</v>
      </c>
      <c r="F91" s="64">
        <f t="shared" si="3"/>
        <v>20000</v>
      </c>
      <c r="G91" s="55">
        <v>30</v>
      </c>
      <c r="H91" s="64">
        <f t="shared" si="4"/>
        <v>7500</v>
      </c>
    </row>
    <row r="92" spans="1:8" ht="15.75" x14ac:dyDescent="0.25">
      <c r="A92" s="65" t="s">
        <v>34</v>
      </c>
      <c r="B92" s="56" t="s">
        <v>158</v>
      </c>
      <c r="C92" s="61" t="s">
        <v>163</v>
      </c>
      <c r="D92" s="61">
        <v>5</v>
      </c>
      <c r="E92" s="61">
        <v>1400</v>
      </c>
      <c r="F92" s="64">
        <f t="shared" si="3"/>
        <v>7000</v>
      </c>
      <c r="G92" s="55">
        <v>70</v>
      </c>
      <c r="H92" s="64">
        <f t="shared" si="4"/>
        <v>350</v>
      </c>
    </row>
    <row r="93" spans="1:8" ht="15.75" x14ac:dyDescent="0.25">
      <c r="A93" s="65" t="s">
        <v>38</v>
      </c>
      <c r="B93" s="56" t="s">
        <v>159</v>
      </c>
      <c r="C93" s="61" t="s">
        <v>163</v>
      </c>
      <c r="D93" s="61">
        <v>70</v>
      </c>
      <c r="E93" s="61">
        <v>280</v>
      </c>
      <c r="F93" s="64">
        <f t="shared" si="3"/>
        <v>19600</v>
      </c>
      <c r="G93" s="55">
        <v>100</v>
      </c>
      <c r="H93" s="64">
        <f t="shared" si="4"/>
        <v>7000</v>
      </c>
    </row>
    <row r="94" spans="1:8" ht="15.75" x14ac:dyDescent="0.25">
      <c r="A94" s="65" t="s">
        <v>42</v>
      </c>
      <c r="B94" s="56" t="s">
        <v>160</v>
      </c>
      <c r="C94" s="61" t="s">
        <v>163</v>
      </c>
      <c r="D94" s="61">
        <v>200</v>
      </c>
      <c r="E94" s="61">
        <v>40</v>
      </c>
      <c r="F94" s="64">
        <f t="shared" si="3"/>
        <v>8000</v>
      </c>
      <c r="G94" s="55">
        <v>20</v>
      </c>
      <c r="H94" s="64">
        <f t="shared" si="4"/>
        <v>4000</v>
      </c>
    </row>
    <row r="95" spans="1:8" ht="15.75" x14ac:dyDescent="0.25">
      <c r="A95" s="65" t="s">
        <v>46</v>
      </c>
      <c r="B95" s="56" t="s">
        <v>161</v>
      </c>
      <c r="C95" s="61" t="s">
        <v>162</v>
      </c>
      <c r="D95" s="61">
        <v>250</v>
      </c>
      <c r="E95" s="61">
        <v>20</v>
      </c>
      <c r="F95" s="64">
        <f t="shared" si="3"/>
        <v>5000</v>
      </c>
      <c r="G95" s="55">
        <v>2</v>
      </c>
      <c r="H95" s="64">
        <f t="shared" si="4"/>
        <v>500</v>
      </c>
    </row>
    <row r="96" spans="1:8" ht="15.75" x14ac:dyDescent="0.25">
      <c r="A96" s="65" t="s">
        <v>33</v>
      </c>
      <c r="B96" s="60" t="s">
        <v>63</v>
      </c>
      <c r="C96" s="66"/>
      <c r="D96" s="66"/>
      <c r="E96" s="66"/>
      <c r="F96" s="67">
        <v>112100</v>
      </c>
      <c r="G96" s="66"/>
      <c r="H96" s="67">
        <v>43100</v>
      </c>
    </row>
    <row r="97" spans="1:3" ht="18.75" x14ac:dyDescent="0.25">
      <c r="A97" s="17"/>
    </row>
    <row r="98" spans="1:3" ht="18.75" x14ac:dyDescent="0.25">
      <c r="A98" s="41" t="s">
        <v>64</v>
      </c>
      <c r="B98" s="41"/>
      <c r="C98" s="41"/>
    </row>
    <row r="99" spans="1:3" ht="18.75" x14ac:dyDescent="0.25">
      <c r="A99" s="42" t="s">
        <v>65</v>
      </c>
      <c r="B99" s="42"/>
      <c r="C99" s="42"/>
    </row>
    <row r="100" spans="1:3" ht="15.75" customHeight="1" x14ac:dyDescent="0.25">
      <c r="A100" s="16" t="s">
        <v>54</v>
      </c>
      <c r="B100" s="45" t="s">
        <v>7</v>
      </c>
      <c r="C100" s="45" t="s">
        <v>66</v>
      </c>
    </row>
    <row r="101" spans="1:3" ht="15.75" x14ac:dyDescent="0.25">
      <c r="A101" s="3" t="s">
        <v>62</v>
      </c>
      <c r="B101" s="45"/>
      <c r="C101" s="45"/>
    </row>
    <row r="102" spans="1:3" ht="15.75" x14ac:dyDescent="0.25">
      <c r="A102" s="18" t="s">
        <v>13</v>
      </c>
      <c r="B102" s="7" t="s">
        <v>67</v>
      </c>
      <c r="C102" s="19"/>
    </row>
    <row r="103" spans="1:3" ht="31.5" x14ac:dyDescent="0.25">
      <c r="A103" s="18" t="s">
        <v>20</v>
      </c>
      <c r="B103" s="7" t="s">
        <v>68</v>
      </c>
      <c r="C103" s="19"/>
    </row>
    <row r="104" spans="1:3" ht="31.5" x14ac:dyDescent="0.25">
      <c r="A104" s="18" t="s">
        <v>29</v>
      </c>
      <c r="B104" s="7" t="s">
        <v>69</v>
      </c>
      <c r="C104" s="19"/>
    </row>
    <row r="105" spans="1:3" ht="31.5" x14ac:dyDescent="0.25">
      <c r="A105" s="18" t="s">
        <v>34</v>
      </c>
      <c r="B105" s="7" t="s">
        <v>70</v>
      </c>
      <c r="C105" s="19"/>
    </row>
    <row r="106" spans="1:3" ht="15.75" x14ac:dyDescent="0.25">
      <c r="A106" s="18" t="s">
        <v>38</v>
      </c>
      <c r="B106" s="7" t="s">
        <v>71</v>
      </c>
      <c r="C106" s="19">
        <v>1000</v>
      </c>
    </row>
    <row r="107" spans="1:3" ht="36" customHeight="1" x14ac:dyDescent="0.25">
      <c r="A107" s="18" t="s">
        <v>42</v>
      </c>
      <c r="B107" s="7" t="s">
        <v>72</v>
      </c>
      <c r="C107" s="19"/>
    </row>
    <row r="108" spans="1:3" ht="78.75" x14ac:dyDescent="0.25">
      <c r="A108" s="18" t="s">
        <v>46</v>
      </c>
      <c r="B108" s="7" t="s">
        <v>73</v>
      </c>
      <c r="C108" s="19"/>
    </row>
    <row r="109" spans="1:3" ht="15.75" x14ac:dyDescent="0.25">
      <c r="A109" s="18" t="s">
        <v>48</v>
      </c>
      <c r="B109" s="7" t="s">
        <v>74</v>
      </c>
      <c r="C109" s="19">
        <v>4484</v>
      </c>
    </row>
    <row r="110" spans="1:3" ht="15.75" x14ac:dyDescent="0.25">
      <c r="A110" s="18" t="s">
        <v>33</v>
      </c>
      <c r="B110" s="7"/>
      <c r="C110" s="19"/>
    </row>
    <row r="111" spans="1:3" ht="15.75" x14ac:dyDescent="0.25">
      <c r="A111" s="18" t="s">
        <v>33</v>
      </c>
      <c r="B111" s="7"/>
      <c r="C111" s="19"/>
    </row>
    <row r="112" spans="1:3" ht="15.75" x14ac:dyDescent="0.25">
      <c r="A112" s="18" t="s">
        <v>33</v>
      </c>
      <c r="B112" s="7" t="s">
        <v>47</v>
      </c>
      <c r="C112" s="28">
        <f>C102+C103+C104+C105+C106+C107+C108+C109</f>
        <v>5484</v>
      </c>
    </row>
    <row r="113" spans="1:15" ht="18.75" x14ac:dyDescent="0.25">
      <c r="A113" s="11"/>
    </row>
    <row r="114" spans="1:15" ht="18.75" x14ac:dyDescent="0.25">
      <c r="A114" s="41" t="s">
        <v>75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</row>
    <row r="115" spans="1:15" ht="18.75" x14ac:dyDescent="0.25">
      <c r="A115" s="41" t="s">
        <v>76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</row>
    <row r="116" spans="1:15" ht="18.75" x14ac:dyDescent="0.25">
      <c r="A116" s="20" t="s">
        <v>77</v>
      </c>
    </row>
    <row r="117" spans="1:15" ht="49.5" customHeight="1" x14ac:dyDescent="0.25">
      <c r="A117" s="29" t="s">
        <v>6</v>
      </c>
      <c r="B117" s="29" t="s">
        <v>78</v>
      </c>
      <c r="C117" s="30" t="s">
        <v>79</v>
      </c>
      <c r="D117" s="30" t="s">
        <v>80</v>
      </c>
      <c r="E117" s="30" t="s">
        <v>81</v>
      </c>
      <c r="F117" s="30" t="s">
        <v>82</v>
      </c>
      <c r="G117" s="30" t="s">
        <v>83</v>
      </c>
      <c r="H117" s="30" t="s">
        <v>84</v>
      </c>
      <c r="I117" s="30" t="s">
        <v>85</v>
      </c>
      <c r="J117" s="30" t="s">
        <v>86</v>
      </c>
      <c r="K117" s="30" t="s">
        <v>87</v>
      </c>
      <c r="L117" s="30" t="s">
        <v>88</v>
      </c>
      <c r="M117" s="30" t="s">
        <v>89</v>
      </c>
      <c r="N117" s="30" t="s">
        <v>90</v>
      </c>
      <c r="O117" s="30" t="s">
        <v>47</v>
      </c>
    </row>
    <row r="118" spans="1:15" ht="31.5" x14ac:dyDescent="0.25">
      <c r="A118" s="29" t="s">
        <v>13</v>
      </c>
      <c r="B118" s="31" t="s">
        <v>91</v>
      </c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ht="31.5" x14ac:dyDescent="0.25">
      <c r="A119" s="32" t="s">
        <v>20</v>
      </c>
      <c r="B119" s="33" t="s">
        <v>92</v>
      </c>
      <c r="C119" s="34">
        <v>0.5</v>
      </c>
      <c r="D119" s="34">
        <v>0.7</v>
      </c>
      <c r="E119" s="34">
        <v>0.8</v>
      </c>
      <c r="F119" s="34">
        <v>0.9</v>
      </c>
      <c r="G119" s="34">
        <v>1</v>
      </c>
      <c r="H119" s="34">
        <v>1</v>
      </c>
      <c r="I119" s="34">
        <v>1</v>
      </c>
      <c r="J119" s="34">
        <v>1</v>
      </c>
      <c r="K119" s="34">
        <v>1</v>
      </c>
      <c r="L119" s="34">
        <v>1</v>
      </c>
      <c r="M119" s="34">
        <v>1</v>
      </c>
      <c r="N119" s="34">
        <v>1</v>
      </c>
      <c r="O119" s="27"/>
    </row>
    <row r="120" spans="1:15" ht="31.5" x14ac:dyDescent="0.25">
      <c r="A120" s="32" t="s">
        <v>29</v>
      </c>
      <c r="B120" s="33" t="s">
        <v>93</v>
      </c>
      <c r="C120" s="27">
        <f t="shared" ref="C120:N120" si="5">$F96*C119</f>
        <v>56050</v>
      </c>
      <c r="D120" s="27">
        <f t="shared" si="5"/>
        <v>78470</v>
      </c>
      <c r="E120" s="27">
        <f t="shared" si="5"/>
        <v>89680</v>
      </c>
      <c r="F120" s="27">
        <f t="shared" si="5"/>
        <v>100890</v>
      </c>
      <c r="G120" s="27">
        <f t="shared" si="5"/>
        <v>112100</v>
      </c>
      <c r="H120" s="27">
        <f t="shared" si="5"/>
        <v>112100</v>
      </c>
      <c r="I120" s="27">
        <f t="shared" si="5"/>
        <v>112100</v>
      </c>
      <c r="J120" s="27">
        <f t="shared" si="5"/>
        <v>112100</v>
      </c>
      <c r="K120" s="27">
        <f t="shared" si="5"/>
        <v>112100</v>
      </c>
      <c r="L120" s="27">
        <f t="shared" si="5"/>
        <v>112100</v>
      </c>
      <c r="M120" s="27">
        <f t="shared" si="5"/>
        <v>112100</v>
      </c>
      <c r="N120" s="27">
        <f t="shared" si="5"/>
        <v>112100</v>
      </c>
      <c r="O120" s="27">
        <f>SUM(C120:N120)</f>
        <v>1221890</v>
      </c>
    </row>
    <row r="121" spans="1:15" ht="66.75" customHeight="1" x14ac:dyDescent="0.25">
      <c r="A121" s="32" t="s">
        <v>34</v>
      </c>
      <c r="B121" s="33" t="s">
        <v>94</v>
      </c>
      <c r="C121" s="27">
        <f t="shared" ref="C121:N121" si="6">SUM(C122:C125)</f>
        <v>22550</v>
      </c>
      <c r="D121" s="27">
        <f t="shared" si="6"/>
        <v>31169.999999999996</v>
      </c>
      <c r="E121" s="27">
        <f t="shared" si="6"/>
        <v>35480</v>
      </c>
      <c r="F121" s="27">
        <f t="shared" si="6"/>
        <v>39790</v>
      </c>
      <c r="G121" s="27">
        <f t="shared" si="6"/>
        <v>44100</v>
      </c>
      <c r="H121" s="27">
        <f t="shared" si="6"/>
        <v>44100</v>
      </c>
      <c r="I121" s="27">
        <f t="shared" si="6"/>
        <v>44100</v>
      </c>
      <c r="J121" s="27">
        <f t="shared" si="6"/>
        <v>44100</v>
      </c>
      <c r="K121" s="27">
        <f t="shared" si="6"/>
        <v>44100</v>
      </c>
      <c r="L121" s="27">
        <f t="shared" si="6"/>
        <v>44100</v>
      </c>
      <c r="M121" s="27">
        <f t="shared" si="6"/>
        <v>44100</v>
      </c>
      <c r="N121" s="27">
        <f t="shared" si="6"/>
        <v>44100</v>
      </c>
      <c r="O121" s="27">
        <f>SUM(C121:N121)</f>
        <v>481790</v>
      </c>
    </row>
    <row r="122" spans="1:15" ht="31.5" x14ac:dyDescent="0.25">
      <c r="A122" s="32" t="s">
        <v>36</v>
      </c>
      <c r="B122" s="33" t="s">
        <v>95</v>
      </c>
      <c r="C122" s="27">
        <f>C119*H96</f>
        <v>21550</v>
      </c>
      <c r="D122" s="27">
        <f>D119*H96</f>
        <v>30169.999999999996</v>
      </c>
      <c r="E122" s="27">
        <f>E119*H96</f>
        <v>34480</v>
      </c>
      <c r="F122" s="27">
        <f>F119*H96</f>
        <v>38790</v>
      </c>
      <c r="G122" s="27">
        <f>G119*H96</f>
        <v>43100</v>
      </c>
      <c r="H122" s="27">
        <f>H119*H96</f>
        <v>43100</v>
      </c>
      <c r="I122" s="27">
        <f>I119*H96</f>
        <v>43100</v>
      </c>
      <c r="J122" s="27">
        <f>J119*H96</f>
        <v>43100</v>
      </c>
      <c r="K122" s="27">
        <f>K119*H96</f>
        <v>43100</v>
      </c>
      <c r="L122" s="27">
        <f>L119*H96</f>
        <v>43100</v>
      </c>
      <c r="M122" s="27">
        <f>M119*H96</f>
        <v>43100</v>
      </c>
      <c r="N122" s="27">
        <f>N119*H96</f>
        <v>43100</v>
      </c>
      <c r="O122" s="27">
        <f>SUM(C122:N122)</f>
        <v>469790</v>
      </c>
    </row>
    <row r="123" spans="1:15" ht="15.75" x14ac:dyDescent="0.25">
      <c r="A123" s="32" t="s">
        <v>37</v>
      </c>
      <c r="B123" s="33" t="s">
        <v>96</v>
      </c>
      <c r="C123" s="27">
        <f>SUM(C102:C108)</f>
        <v>1000</v>
      </c>
      <c r="D123" s="27">
        <f>SUM(C102:C108)</f>
        <v>1000</v>
      </c>
      <c r="E123" s="27">
        <f>SUM(C102:C108)</f>
        <v>1000</v>
      </c>
      <c r="F123" s="27">
        <f>SUM(C102:C108)</f>
        <v>1000</v>
      </c>
      <c r="G123" s="27">
        <f>SUM(C102:C108)</f>
        <v>1000</v>
      </c>
      <c r="H123" s="27">
        <f>SUM(C102:C108)</f>
        <v>1000</v>
      </c>
      <c r="I123" s="27">
        <f>SUM(C102:C108)</f>
        <v>1000</v>
      </c>
      <c r="J123" s="27">
        <f>SUM(C102:C108)</f>
        <v>1000</v>
      </c>
      <c r="K123" s="27">
        <f>SUM(C102:C108)</f>
        <v>1000</v>
      </c>
      <c r="L123" s="27">
        <f>SUM(C102:C108)</f>
        <v>1000</v>
      </c>
      <c r="M123" s="27">
        <f>SUM(C102:C108)</f>
        <v>1000</v>
      </c>
      <c r="N123" s="27">
        <f>SUM(C102:C108)</f>
        <v>1000</v>
      </c>
      <c r="O123" s="27">
        <f>SUM(C123:N123)</f>
        <v>12000</v>
      </c>
    </row>
    <row r="124" spans="1:15" ht="15.75" x14ac:dyDescent="0.25">
      <c r="A124" s="32"/>
      <c r="B124" s="33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</row>
    <row r="125" spans="1:15" ht="15.75" x14ac:dyDescent="0.25">
      <c r="A125" s="32" t="s">
        <v>33</v>
      </c>
      <c r="B125" s="33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>
        <f t="shared" ref="O125:O130" si="7">SUM(C125:N125)</f>
        <v>0</v>
      </c>
    </row>
    <row r="126" spans="1:15" ht="31.5" x14ac:dyDescent="0.25">
      <c r="A126" s="32" t="s">
        <v>38</v>
      </c>
      <c r="B126" s="33" t="s">
        <v>97</v>
      </c>
      <c r="C126" s="27">
        <f t="shared" ref="C126:N126" si="8">C120-C121</f>
        <v>33500</v>
      </c>
      <c r="D126" s="27">
        <f t="shared" si="8"/>
        <v>47300</v>
      </c>
      <c r="E126" s="27">
        <f t="shared" si="8"/>
        <v>54200</v>
      </c>
      <c r="F126" s="27">
        <f t="shared" si="8"/>
        <v>61100</v>
      </c>
      <c r="G126" s="27">
        <f t="shared" si="8"/>
        <v>68000</v>
      </c>
      <c r="H126" s="27">
        <f t="shared" si="8"/>
        <v>68000</v>
      </c>
      <c r="I126" s="27">
        <f t="shared" si="8"/>
        <v>68000</v>
      </c>
      <c r="J126" s="27">
        <f t="shared" si="8"/>
        <v>68000</v>
      </c>
      <c r="K126" s="27">
        <f t="shared" si="8"/>
        <v>68000</v>
      </c>
      <c r="L126" s="27">
        <f t="shared" si="8"/>
        <v>68000</v>
      </c>
      <c r="M126" s="27">
        <f t="shared" si="8"/>
        <v>68000</v>
      </c>
      <c r="N126" s="27">
        <f t="shared" si="8"/>
        <v>68000</v>
      </c>
      <c r="O126" s="27">
        <f t="shared" si="7"/>
        <v>740100</v>
      </c>
    </row>
    <row r="127" spans="1:15" ht="15.75" x14ac:dyDescent="0.25">
      <c r="A127" s="32" t="s">
        <v>42</v>
      </c>
      <c r="B127" s="33" t="s">
        <v>98</v>
      </c>
      <c r="C127" s="27">
        <f t="shared" ref="C127:N127" si="9">SUM(C128:C129)</f>
        <v>2242</v>
      </c>
      <c r="D127" s="27">
        <f t="shared" si="9"/>
        <v>3138.8</v>
      </c>
      <c r="E127" s="27">
        <f t="shared" si="9"/>
        <v>3587.2000000000003</v>
      </c>
      <c r="F127" s="27">
        <f t="shared" si="9"/>
        <v>4035.6</v>
      </c>
      <c r="G127" s="27">
        <f t="shared" si="9"/>
        <v>4484</v>
      </c>
      <c r="H127" s="27">
        <f t="shared" si="9"/>
        <v>4484</v>
      </c>
      <c r="I127" s="27">
        <f t="shared" si="9"/>
        <v>4484</v>
      </c>
      <c r="J127" s="27">
        <f t="shared" si="9"/>
        <v>4484</v>
      </c>
      <c r="K127" s="27">
        <f t="shared" si="9"/>
        <v>4484</v>
      </c>
      <c r="L127" s="27">
        <f t="shared" si="9"/>
        <v>4484</v>
      </c>
      <c r="M127" s="27">
        <f t="shared" si="9"/>
        <v>4484</v>
      </c>
      <c r="N127" s="27">
        <f t="shared" si="9"/>
        <v>4484</v>
      </c>
      <c r="O127" s="27">
        <f t="shared" si="7"/>
        <v>48875.6</v>
      </c>
    </row>
    <row r="128" spans="1:15" ht="33" x14ac:dyDescent="0.25">
      <c r="A128" s="32"/>
      <c r="B128" s="35" t="s">
        <v>99</v>
      </c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>
        <f t="shared" si="7"/>
        <v>0</v>
      </c>
    </row>
    <row r="129" spans="1:15" ht="49.5" x14ac:dyDescent="0.25">
      <c r="A129" s="32"/>
      <c r="B129" s="35" t="s">
        <v>100</v>
      </c>
      <c r="C129" s="29">
        <f>C120*0.04</f>
        <v>2242</v>
      </c>
      <c r="D129" s="29">
        <f t="shared" ref="D129:N129" si="10">D120*0.04</f>
        <v>3138.8</v>
      </c>
      <c r="E129" s="29">
        <f t="shared" si="10"/>
        <v>3587.2000000000003</v>
      </c>
      <c r="F129" s="29">
        <f t="shared" si="10"/>
        <v>4035.6</v>
      </c>
      <c r="G129" s="29">
        <f t="shared" si="10"/>
        <v>4484</v>
      </c>
      <c r="H129" s="29">
        <f t="shared" si="10"/>
        <v>4484</v>
      </c>
      <c r="I129" s="29">
        <f t="shared" si="10"/>
        <v>4484</v>
      </c>
      <c r="J129" s="29">
        <f t="shared" si="10"/>
        <v>4484</v>
      </c>
      <c r="K129" s="29">
        <f t="shared" si="10"/>
        <v>4484</v>
      </c>
      <c r="L129" s="29">
        <f t="shared" si="10"/>
        <v>4484</v>
      </c>
      <c r="M129" s="29">
        <f t="shared" si="10"/>
        <v>4484</v>
      </c>
      <c r="N129" s="29">
        <f t="shared" si="10"/>
        <v>4484</v>
      </c>
      <c r="O129" s="29">
        <f t="shared" si="7"/>
        <v>48875.6</v>
      </c>
    </row>
    <row r="130" spans="1:15" ht="31.5" x14ac:dyDescent="0.25">
      <c r="A130" s="32" t="s">
        <v>46</v>
      </c>
      <c r="B130" s="31" t="s">
        <v>101</v>
      </c>
      <c r="C130" s="29">
        <f t="shared" ref="C130:N130" si="11">C126-C127</f>
        <v>31258</v>
      </c>
      <c r="D130" s="29">
        <f t="shared" si="11"/>
        <v>44161.2</v>
      </c>
      <c r="E130" s="29">
        <f t="shared" si="11"/>
        <v>50612.800000000003</v>
      </c>
      <c r="F130" s="29">
        <f t="shared" si="11"/>
        <v>57064.4</v>
      </c>
      <c r="G130" s="29">
        <f t="shared" si="11"/>
        <v>63516</v>
      </c>
      <c r="H130" s="29">
        <f t="shared" si="11"/>
        <v>63516</v>
      </c>
      <c r="I130" s="29">
        <f t="shared" si="11"/>
        <v>63516</v>
      </c>
      <c r="J130" s="29">
        <f t="shared" si="11"/>
        <v>63516</v>
      </c>
      <c r="K130" s="29">
        <f t="shared" si="11"/>
        <v>63516</v>
      </c>
      <c r="L130" s="29">
        <f t="shared" si="11"/>
        <v>63516</v>
      </c>
      <c r="M130" s="29">
        <f t="shared" si="11"/>
        <v>63516</v>
      </c>
      <c r="N130" s="29">
        <f t="shared" si="11"/>
        <v>63516</v>
      </c>
      <c r="O130" s="29">
        <f t="shared" si="7"/>
        <v>691224.4</v>
      </c>
    </row>
    <row r="131" spans="1:15" ht="16.5" customHeight="1" x14ac:dyDescent="0.25">
      <c r="A131" s="44" t="s">
        <v>48</v>
      </c>
      <c r="B131" s="31" t="s">
        <v>102</v>
      </c>
      <c r="C131" s="44">
        <f>-C130+B132</f>
        <v>-381258</v>
      </c>
      <c r="D131" s="44">
        <f t="shared" ref="D131:N131" si="12">C131+D130</f>
        <v>-337096.8</v>
      </c>
      <c r="E131" s="44">
        <f t="shared" si="12"/>
        <v>-286484</v>
      </c>
      <c r="F131" s="44">
        <f t="shared" si="12"/>
        <v>-229419.6</v>
      </c>
      <c r="G131" s="44">
        <f t="shared" si="12"/>
        <v>-165903.6</v>
      </c>
      <c r="H131" s="44">
        <f t="shared" si="12"/>
        <v>-102387.6</v>
      </c>
      <c r="I131" s="44">
        <f t="shared" si="12"/>
        <v>-38871.600000000006</v>
      </c>
      <c r="J131" s="44">
        <f t="shared" si="12"/>
        <v>24644.399999999994</v>
      </c>
      <c r="K131" s="44">
        <f t="shared" si="12"/>
        <v>88160.4</v>
      </c>
      <c r="L131" s="44">
        <f t="shared" si="12"/>
        <v>151676.4</v>
      </c>
      <c r="M131" s="44">
        <f t="shared" si="12"/>
        <v>215192.4</v>
      </c>
      <c r="N131" s="44">
        <f t="shared" si="12"/>
        <v>278708.40000000002</v>
      </c>
      <c r="O131" s="68">
        <f>D141/D137</f>
        <v>0.56570100418204583</v>
      </c>
    </row>
    <row r="132" spans="1:15" ht="15.75" x14ac:dyDescent="0.25">
      <c r="A132" s="44"/>
      <c r="B132" s="36">
        <f>-F59</f>
        <v>-350000</v>
      </c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68"/>
    </row>
    <row r="133" spans="1:15" ht="18.75" x14ac:dyDescent="0.25">
      <c r="A133" s="17"/>
    </row>
    <row r="134" spans="1:15" ht="18.75" x14ac:dyDescent="0.25">
      <c r="A134" s="41" t="s">
        <v>103</v>
      </c>
      <c r="B134" s="41"/>
      <c r="C134" s="41"/>
      <c r="D134" s="41"/>
      <c r="E134" s="41"/>
      <c r="F134" s="21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18.75" x14ac:dyDescent="0.25">
      <c r="A135" s="42" t="s">
        <v>104</v>
      </c>
      <c r="B135" s="42"/>
      <c r="C135" s="42"/>
      <c r="D135" s="42"/>
      <c r="E135" s="42"/>
    </row>
    <row r="136" spans="1:15" ht="47.25" x14ac:dyDescent="0.25">
      <c r="A136" s="37" t="s">
        <v>6</v>
      </c>
      <c r="B136" s="27" t="s">
        <v>78</v>
      </c>
      <c r="C136" s="27" t="s">
        <v>105</v>
      </c>
      <c r="D136" s="27" t="s">
        <v>106</v>
      </c>
      <c r="E136" s="27" t="s">
        <v>107</v>
      </c>
    </row>
    <row r="137" spans="1:15" ht="31.5" x14ac:dyDescent="0.25">
      <c r="A137" s="37" t="s">
        <v>13</v>
      </c>
      <c r="B137" s="38" t="s">
        <v>108</v>
      </c>
      <c r="C137" s="27" t="s">
        <v>109</v>
      </c>
      <c r="D137" s="39">
        <f>E137/12</f>
        <v>101824.16666666667</v>
      </c>
      <c r="E137" s="27">
        <f>O120</f>
        <v>1221890</v>
      </c>
    </row>
    <row r="138" spans="1:15" ht="31.5" x14ac:dyDescent="0.25">
      <c r="A138" s="37" t="s">
        <v>20</v>
      </c>
      <c r="B138" s="38" t="s">
        <v>110</v>
      </c>
      <c r="C138" s="27" t="s">
        <v>109</v>
      </c>
      <c r="D138" s="39">
        <f>E138/12</f>
        <v>44222.133333333331</v>
      </c>
      <c r="E138" s="27">
        <f>E139+E140</f>
        <v>530665.6</v>
      </c>
    </row>
    <row r="139" spans="1:15" ht="15.75" x14ac:dyDescent="0.25">
      <c r="A139" s="37" t="s">
        <v>29</v>
      </c>
      <c r="B139" s="38" t="s">
        <v>111</v>
      </c>
      <c r="C139" s="27" t="s">
        <v>109</v>
      </c>
      <c r="D139" s="39">
        <f>E139/12</f>
        <v>40149.166666666664</v>
      </c>
      <c r="E139" s="27">
        <f>O121</f>
        <v>481790</v>
      </c>
    </row>
    <row r="140" spans="1:15" ht="15.75" x14ac:dyDescent="0.25">
      <c r="A140" s="37" t="s">
        <v>34</v>
      </c>
      <c r="B140" s="38" t="s">
        <v>74</v>
      </c>
      <c r="C140" s="27" t="s">
        <v>109</v>
      </c>
      <c r="D140" s="39">
        <f>E140/12</f>
        <v>4072.9666666666667</v>
      </c>
      <c r="E140" s="27">
        <f>O127</f>
        <v>48875.6</v>
      </c>
    </row>
    <row r="141" spans="1:15" ht="15.75" x14ac:dyDescent="0.25">
      <c r="A141" s="37" t="s">
        <v>38</v>
      </c>
      <c r="B141" s="38" t="s">
        <v>112</v>
      </c>
      <c r="C141" s="27" t="s">
        <v>109</v>
      </c>
      <c r="D141" s="39">
        <f>E141/12</f>
        <v>57602.033333333333</v>
      </c>
      <c r="E141" s="27">
        <f>E137-E138</f>
        <v>691224.4</v>
      </c>
    </row>
    <row r="142" spans="1:15" ht="15.75" x14ac:dyDescent="0.25">
      <c r="A142" s="37" t="s">
        <v>42</v>
      </c>
      <c r="B142" s="38" t="s">
        <v>113</v>
      </c>
      <c r="C142" s="27" t="s">
        <v>114</v>
      </c>
      <c r="D142" s="39" t="s">
        <v>115</v>
      </c>
      <c r="E142" s="27">
        <v>8</v>
      </c>
    </row>
    <row r="143" spans="1:15" ht="31.5" x14ac:dyDescent="0.25">
      <c r="A143" s="37" t="s">
        <v>46</v>
      </c>
      <c r="B143" s="38" t="s">
        <v>116</v>
      </c>
      <c r="C143" s="27" t="s">
        <v>117</v>
      </c>
      <c r="D143" s="27" t="s">
        <v>115</v>
      </c>
      <c r="E143" s="40">
        <f>D141/D137</f>
        <v>0.56570100418204583</v>
      </c>
    </row>
    <row r="144" spans="1:15" ht="18.75" x14ac:dyDescent="0.25">
      <c r="A144" s="11"/>
    </row>
    <row r="145" spans="1:15" ht="18.75" x14ac:dyDescent="0.25">
      <c r="A145" s="41" t="s">
        <v>118</v>
      </c>
      <c r="B145" s="41"/>
      <c r="C145" s="41"/>
      <c r="D145" s="41"/>
      <c r="E145" s="4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18.75" x14ac:dyDescent="0.25">
      <c r="A146" s="42" t="s">
        <v>119</v>
      </c>
      <c r="B146" s="42"/>
      <c r="C146" s="42"/>
      <c r="D146" s="42"/>
    </row>
    <row r="147" spans="1:15" ht="62.25" customHeight="1" x14ac:dyDescent="0.25">
      <c r="A147" s="2" t="s">
        <v>54</v>
      </c>
      <c r="B147" s="43" t="s">
        <v>120</v>
      </c>
      <c r="C147" s="22" t="s">
        <v>11</v>
      </c>
      <c r="D147" s="43" t="s">
        <v>121</v>
      </c>
    </row>
    <row r="148" spans="1:15" ht="15.75" x14ac:dyDescent="0.25">
      <c r="A148" s="23" t="s">
        <v>62</v>
      </c>
      <c r="B148" s="43"/>
      <c r="C148" s="19" t="s">
        <v>122</v>
      </c>
      <c r="D148" s="43"/>
    </row>
    <row r="149" spans="1:15" ht="180" customHeight="1" x14ac:dyDescent="0.25">
      <c r="A149" s="23">
        <v>1</v>
      </c>
      <c r="B149" s="7" t="s">
        <v>123</v>
      </c>
      <c r="C149" s="19">
        <v>350000</v>
      </c>
      <c r="D149" s="19">
        <v>100</v>
      </c>
    </row>
    <row r="150" spans="1:15" ht="31.5" x14ac:dyDescent="0.25">
      <c r="A150" s="23">
        <v>2</v>
      </c>
      <c r="B150" s="7" t="s">
        <v>124</v>
      </c>
      <c r="C150" s="19"/>
      <c r="D150" s="19"/>
    </row>
    <row r="151" spans="1:15" ht="47.25" x14ac:dyDescent="0.25">
      <c r="A151" s="23">
        <v>3</v>
      </c>
      <c r="B151" s="7" t="s">
        <v>125</v>
      </c>
      <c r="C151" s="19"/>
      <c r="D151" s="19"/>
    </row>
    <row r="152" spans="1:15" ht="15.75" x14ac:dyDescent="0.25">
      <c r="A152" s="18">
        <v>4</v>
      </c>
      <c r="B152" s="7" t="s">
        <v>47</v>
      </c>
      <c r="C152" s="28">
        <f>SUM(C149:C151)</f>
        <v>350000</v>
      </c>
      <c r="D152" s="28">
        <f>SUM(D149:D151)</f>
        <v>100</v>
      </c>
    </row>
    <row r="153" spans="1:15" ht="18.75" x14ac:dyDescent="0.25">
      <c r="A153" s="24"/>
    </row>
    <row r="154" spans="1:15" ht="18.75" x14ac:dyDescent="0.25">
      <c r="A154" s="41" t="s">
        <v>126</v>
      </c>
      <c r="B154" s="41"/>
      <c r="C154" s="41"/>
      <c r="D154" s="41"/>
    </row>
    <row r="155" spans="1:15" ht="18.75" x14ac:dyDescent="0.25">
      <c r="A155" s="71" t="s">
        <v>127</v>
      </c>
      <c r="B155" s="71"/>
      <c r="C155" s="71"/>
    </row>
    <row r="156" spans="1:15" ht="78" customHeight="1" x14ac:dyDescent="0.25">
      <c r="A156" s="60" t="s">
        <v>128</v>
      </c>
      <c r="B156" s="55" t="s">
        <v>129</v>
      </c>
      <c r="C156" s="55" t="s">
        <v>130</v>
      </c>
    </row>
    <row r="157" spans="1:15" ht="35.25" customHeight="1" x14ac:dyDescent="0.25">
      <c r="A157" s="60" t="s">
        <v>13</v>
      </c>
      <c r="B157" s="69" t="s">
        <v>177</v>
      </c>
      <c r="C157" s="69" t="s">
        <v>179</v>
      </c>
      <c r="D157" s="70"/>
      <c r="E157" s="70"/>
      <c r="F157" s="70"/>
      <c r="G157" s="70"/>
    </row>
    <row r="158" spans="1:15" ht="35.25" customHeight="1" x14ac:dyDescent="0.25">
      <c r="A158" s="60" t="s">
        <v>20</v>
      </c>
      <c r="B158" s="69" t="s">
        <v>178</v>
      </c>
      <c r="C158" s="69" t="s">
        <v>180</v>
      </c>
      <c r="D158" s="70"/>
      <c r="E158" s="70"/>
      <c r="F158" s="70"/>
      <c r="G158" s="70"/>
    </row>
    <row r="159" spans="1:15" ht="35.25" customHeight="1" x14ac:dyDescent="0.25">
      <c r="A159" s="60" t="s">
        <v>29</v>
      </c>
      <c r="B159" s="60"/>
      <c r="C159" s="60"/>
    </row>
    <row r="160" spans="1:15" ht="15.75" x14ac:dyDescent="0.25">
      <c r="A160" s="60" t="s">
        <v>33</v>
      </c>
      <c r="B160" s="60"/>
      <c r="C160" s="60"/>
    </row>
    <row r="161" spans="1:1" ht="18.75" x14ac:dyDescent="0.25">
      <c r="A161" s="11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1:G61"/>
    <mergeCell ref="A21:G21"/>
    <mergeCell ref="A22:G22"/>
    <mergeCell ref="A23:G23"/>
    <mergeCell ref="A24:G24"/>
    <mergeCell ref="A25:G25"/>
    <mergeCell ref="A77:G77"/>
    <mergeCell ref="A78:H78"/>
    <mergeCell ref="A79:H79"/>
    <mergeCell ref="A80:H80"/>
    <mergeCell ref="A81:H81"/>
    <mergeCell ref="A82:H82"/>
    <mergeCell ref="A83:H83"/>
    <mergeCell ref="A84:H84"/>
    <mergeCell ref="A85:H85"/>
    <mergeCell ref="A86:H86"/>
    <mergeCell ref="G87:G88"/>
    <mergeCell ref="H87:H88"/>
    <mergeCell ref="A98:C98"/>
    <mergeCell ref="A99:C99"/>
    <mergeCell ref="B100:B101"/>
    <mergeCell ref="C100:C101"/>
    <mergeCell ref="B87:B88"/>
    <mergeCell ref="C87:C88"/>
    <mergeCell ref="D87:D88"/>
    <mergeCell ref="E87:E88"/>
    <mergeCell ref="F87:F88"/>
    <mergeCell ref="A114:O114"/>
    <mergeCell ref="A115:O115"/>
    <mergeCell ref="A131:A132"/>
    <mergeCell ref="C131:C132"/>
    <mergeCell ref="D131:D132"/>
    <mergeCell ref="E131:E132"/>
    <mergeCell ref="F131:F132"/>
    <mergeCell ref="G131:G132"/>
    <mergeCell ref="H131:H132"/>
    <mergeCell ref="I131:I132"/>
    <mergeCell ref="J131:J132"/>
    <mergeCell ref="K131:K132"/>
    <mergeCell ref="L131:L132"/>
    <mergeCell ref="M131:M132"/>
    <mergeCell ref="N131:N132"/>
    <mergeCell ref="O131:O132"/>
    <mergeCell ref="A154:D154"/>
    <mergeCell ref="A155:C155"/>
    <mergeCell ref="A134:E134"/>
    <mergeCell ref="A135:E135"/>
    <mergeCell ref="A145:E145"/>
    <mergeCell ref="A146:D146"/>
    <mergeCell ref="B147:B148"/>
    <mergeCell ref="D147:D148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2025-09-09T13:36:34Z</dcterms:modified>
  <dc:language>ru-RU</dc:language>
</cp:coreProperties>
</file>