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reception\Desktop\Для заполнения\"/>
    </mc:Choice>
  </mc:AlternateContent>
  <xr:revisionPtr revIDLastSave="0" documentId="13_ncr:1_{AFF74C0A-0124-4BE1-B801-E2465CC005D1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Лист1" sheetId="1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O133" i="1" l="1"/>
  <c r="D131" i="1"/>
  <c r="E131" i="1"/>
  <c r="F131" i="1"/>
  <c r="G131" i="1"/>
  <c r="H131" i="1"/>
  <c r="I131" i="1"/>
  <c r="J131" i="1"/>
  <c r="K131" i="1"/>
  <c r="L131" i="1"/>
  <c r="M131" i="1"/>
  <c r="N131" i="1"/>
  <c r="C131" i="1"/>
  <c r="F39" i="1"/>
  <c r="F41" i="1"/>
  <c r="F42" i="1"/>
  <c r="F43" i="1"/>
  <c r="F44" i="1"/>
  <c r="F45" i="1"/>
  <c r="F46" i="1"/>
  <c r="F40" i="1"/>
  <c r="F31" i="1"/>
  <c r="F32" i="1"/>
  <c r="F33" i="1"/>
  <c r="F34" i="1"/>
  <c r="F35" i="1"/>
  <c r="F36" i="1"/>
  <c r="F37" i="1"/>
  <c r="F38" i="1"/>
  <c r="F30" i="1"/>
  <c r="D154" i="1"/>
  <c r="C154" i="1"/>
  <c r="O130" i="1"/>
  <c r="O127" i="1"/>
  <c r="N125" i="1"/>
  <c r="M125" i="1"/>
  <c r="L125" i="1"/>
  <c r="K125" i="1"/>
  <c r="J125" i="1"/>
  <c r="I125" i="1"/>
  <c r="H125" i="1"/>
  <c r="G125" i="1"/>
  <c r="F125" i="1"/>
  <c r="E125" i="1"/>
  <c r="D125" i="1"/>
  <c r="C125" i="1"/>
  <c r="C114" i="1"/>
  <c r="H97" i="1"/>
  <c r="F97" i="1"/>
  <c r="H96" i="1"/>
  <c r="F96" i="1"/>
  <c r="H95" i="1"/>
  <c r="F95" i="1"/>
  <c r="H94" i="1"/>
  <c r="F94" i="1"/>
  <c r="H93" i="1"/>
  <c r="F93" i="1"/>
  <c r="F60" i="1"/>
  <c r="F59" i="1" s="1"/>
  <c r="F56" i="1"/>
  <c r="F55" i="1" s="1"/>
  <c r="F54" i="1"/>
  <c r="F53" i="1"/>
  <c r="F52" i="1"/>
  <c r="F51" i="1"/>
  <c r="F50" i="1"/>
  <c r="F49" i="1"/>
  <c r="F48" i="1"/>
  <c r="F29" i="1" l="1"/>
  <c r="F63" i="1" s="1"/>
  <c r="B134" i="1" s="1"/>
  <c r="F98" i="1"/>
  <c r="F122" i="1" s="1"/>
  <c r="F47" i="1"/>
  <c r="H98" i="1"/>
  <c r="H124" i="1" s="1"/>
  <c r="H123" i="1" s="1"/>
  <c r="O125" i="1"/>
  <c r="N122" i="1"/>
  <c r="J122" i="1"/>
  <c r="I122" i="1"/>
  <c r="D122" i="1"/>
  <c r="K122" i="1"/>
  <c r="E122" i="1" l="1"/>
  <c r="C122" i="1"/>
  <c r="H122" i="1"/>
  <c r="H128" i="1" s="1"/>
  <c r="M122" i="1"/>
  <c r="M129" i="1" s="1"/>
  <c r="G122" i="1"/>
  <c r="G129" i="1" s="1"/>
  <c r="L122" i="1"/>
  <c r="L129" i="1" s="1"/>
  <c r="F124" i="1"/>
  <c r="F123" i="1" s="1"/>
  <c r="F128" i="1" s="1"/>
  <c r="K124" i="1"/>
  <c r="K123" i="1" s="1"/>
  <c r="K128" i="1" s="1"/>
  <c r="J124" i="1"/>
  <c r="J123" i="1" s="1"/>
  <c r="J128" i="1" s="1"/>
  <c r="N124" i="1"/>
  <c r="N123" i="1" s="1"/>
  <c r="N128" i="1" s="1"/>
  <c r="L124" i="1"/>
  <c r="L123" i="1" s="1"/>
  <c r="D124" i="1"/>
  <c r="D123" i="1" s="1"/>
  <c r="D128" i="1" s="1"/>
  <c r="E124" i="1"/>
  <c r="E123" i="1" s="1"/>
  <c r="E128" i="1" s="1"/>
  <c r="I124" i="1"/>
  <c r="I123" i="1" s="1"/>
  <c r="I128" i="1" s="1"/>
  <c r="G124" i="1"/>
  <c r="G123" i="1" s="1"/>
  <c r="M124" i="1"/>
  <c r="M123" i="1" s="1"/>
  <c r="M128" i="1" s="1"/>
  <c r="C124" i="1"/>
  <c r="C123" i="1" s="1"/>
  <c r="F129" i="1"/>
  <c r="O124" i="1"/>
  <c r="K129" i="1"/>
  <c r="E129" i="1"/>
  <c r="J129" i="1"/>
  <c r="D129" i="1"/>
  <c r="I129" i="1"/>
  <c r="N129" i="1"/>
  <c r="N132" i="1" l="1"/>
  <c r="O122" i="1"/>
  <c r="E139" i="1" s="1"/>
  <c r="C129" i="1"/>
  <c r="G128" i="1"/>
  <c r="G132" i="1" s="1"/>
  <c r="L128" i="1"/>
  <c r="F132" i="1"/>
  <c r="H129" i="1"/>
  <c r="H132" i="1" s="1"/>
  <c r="O123" i="1"/>
  <c r="E141" i="1" s="1"/>
  <c r="D141" i="1" s="1"/>
  <c r="L132" i="1"/>
  <c r="I132" i="1"/>
  <c r="E132" i="1"/>
  <c r="J132" i="1"/>
  <c r="M132" i="1"/>
  <c r="D139" i="1"/>
  <c r="D132" i="1"/>
  <c r="K132" i="1"/>
  <c r="C128" i="1"/>
  <c r="O129" i="1" l="1"/>
  <c r="E142" i="1" s="1"/>
  <c r="D142" i="1" s="1"/>
  <c r="O131" i="1"/>
  <c r="C132" i="1"/>
  <c r="O128" i="1"/>
  <c r="E140" i="1" l="1"/>
  <c r="D140" i="1" s="1"/>
  <c r="C133" i="1"/>
  <c r="D133" i="1" s="1"/>
  <c r="E133" i="1" s="1"/>
  <c r="F133" i="1" s="1"/>
  <c r="G133" i="1" s="1"/>
  <c r="H133" i="1" s="1"/>
  <c r="I133" i="1" s="1"/>
  <c r="J133" i="1" s="1"/>
  <c r="K133" i="1" s="1"/>
  <c r="L133" i="1" s="1"/>
  <c r="M133" i="1" s="1"/>
  <c r="N133" i="1" s="1"/>
  <c r="O132" i="1"/>
  <c r="E143" i="1" l="1"/>
  <c r="D143" i="1" s="1"/>
  <c r="E145" i="1" s="1"/>
</calcChain>
</file>

<file path=xl/sharedStrings.xml><?xml version="1.0" encoding="utf-8"?>
<sst xmlns="http://schemas.openxmlformats.org/spreadsheetml/2006/main" count="244" uniqueCount="178">
  <si>
    <t>Форма бизнес-плана</t>
  </si>
  <si>
    <r>
      <rPr>
        <b/>
        <sz val="14"/>
        <color theme="1"/>
        <rFont val="Times New Roman"/>
        <family val="1"/>
        <charset val="204"/>
      </rPr>
      <t>1.</t>
    </r>
    <r>
      <rPr>
        <b/>
        <sz val="7"/>
        <color theme="1"/>
        <rFont val="Times New Roman"/>
        <family val="1"/>
        <charset val="204"/>
      </rPr>
      <t xml:space="preserve">       </t>
    </r>
    <r>
      <rPr>
        <b/>
        <sz val="14"/>
        <color theme="1"/>
        <rFont val="Times New Roman"/>
        <family val="1"/>
        <charset val="204"/>
      </rPr>
      <t>Информация о заявителе</t>
    </r>
  </si>
  <si>
    <t>1.8.Дополнительные знания, умения, навыки, опыт в организации бизнеса</t>
  </si>
  <si>
    <r>
      <rPr>
        <b/>
        <sz val="14"/>
        <color theme="1"/>
        <rFont val="Times New Roman"/>
        <family val="1"/>
        <charset val="204"/>
      </rPr>
      <t>2.</t>
    </r>
    <r>
      <rPr>
        <b/>
        <sz val="7"/>
        <color theme="1"/>
        <rFont val="Times New Roman"/>
        <family val="1"/>
        <charset val="204"/>
      </rPr>
      <t xml:space="preserve">       </t>
    </r>
    <r>
      <rPr>
        <b/>
        <sz val="14"/>
        <color theme="1"/>
        <rFont val="Times New Roman"/>
        <family val="1"/>
        <charset val="204"/>
      </rPr>
      <t>Описание проекта</t>
    </r>
  </si>
  <si>
    <r>
      <rPr>
        <b/>
        <sz val="14"/>
        <color theme="1"/>
        <rFont val="Times New Roman"/>
        <family val="1"/>
        <charset val="204"/>
      </rPr>
      <t>2.12.</t>
    </r>
    <r>
      <rPr>
        <b/>
        <sz val="7"/>
        <color theme="1"/>
        <rFont val="Times New Roman"/>
        <family val="1"/>
        <charset val="204"/>
      </rPr>
      <t xml:space="preserve">     </t>
    </r>
    <r>
      <rPr>
        <b/>
        <sz val="14"/>
        <color theme="1"/>
        <rFont val="Times New Roman"/>
        <family val="1"/>
        <charset val="204"/>
      </rPr>
      <t>Необходимые основные средства, материально-производственные запасы, имущественные обязательства, реклама и иное</t>
    </r>
  </si>
  <si>
    <t>Таблица 1</t>
  </si>
  <si>
    <t>№ п/п</t>
  </si>
  <si>
    <t>Наименование</t>
  </si>
  <si>
    <t>Артикул, технические характеристики (при наличии)</t>
  </si>
  <si>
    <t>Количество</t>
  </si>
  <si>
    <t>Стоимость</t>
  </si>
  <si>
    <t>Сумма</t>
  </si>
  <si>
    <t>Поставщик</t>
  </si>
  <si>
    <t>1.</t>
  </si>
  <si>
    <t>Основные средства:</t>
  </si>
  <si>
    <t>1.1.</t>
  </si>
  <si>
    <t>1.2.</t>
  </si>
  <si>
    <t>1.3.</t>
  </si>
  <si>
    <t>1.4.</t>
  </si>
  <si>
    <t>1.5.</t>
  </si>
  <si>
    <t>1.6.</t>
  </si>
  <si>
    <t>1.7.</t>
  </si>
  <si>
    <t>1.8.</t>
  </si>
  <si>
    <t>1.9.</t>
  </si>
  <si>
    <t>2.</t>
  </si>
  <si>
    <t>Материально-производственные запасы</t>
  </si>
  <si>
    <t>2.1.</t>
  </si>
  <si>
    <t>2.2.</t>
  </si>
  <si>
    <t>2.3.</t>
  </si>
  <si>
    <t>2.4.</t>
  </si>
  <si>
    <t>2.5.</t>
  </si>
  <si>
    <t>2.6.</t>
  </si>
  <si>
    <t>2.7.</t>
  </si>
  <si>
    <t>3.</t>
  </si>
  <si>
    <t>Имущественные обязательства (аренда (до 15% назначаемой выплаты)</t>
  </si>
  <si>
    <t>3.1.</t>
  </si>
  <si>
    <t>3.2.</t>
  </si>
  <si>
    <t>…</t>
  </si>
  <si>
    <t>4.</t>
  </si>
  <si>
    <t>Компенсация расходов, связанных с подготовкой и оформлением разрешительной документации, необходимой для осуществления предпринимательской деятельности, на приобретение программного обеспечения и (или) неисключительных прав на программное обеспечение, а также на приобретение носителей электронной подписи (до 10 % назначаемой выплаты)</t>
  </si>
  <si>
    <t>4.1.</t>
  </si>
  <si>
    <t>4.2.</t>
  </si>
  <si>
    <t>5.</t>
  </si>
  <si>
    <t>Размещение и (или) продвижение продукции (товаров, услуг) на торговых площадках (сайтах), функционирующих в информационно-телекоммуникационной сети «Интернет», а также в сервисах размещения объявлений и социальных сетях (до 5 % назначаемой выплаты)</t>
  </si>
  <si>
    <t>5.1.</t>
  </si>
  <si>
    <t>5.2.</t>
  </si>
  <si>
    <t>6.</t>
  </si>
  <si>
    <t>Обучение</t>
  </si>
  <si>
    <t>6.1.</t>
  </si>
  <si>
    <t>6.2.</t>
  </si>
  <si>
    <t>7.</t>
  </si>
  <si>
    <t>ИТОГО</t>
  </si>
  <si>
    <t>8.</t>
  </si>
  <si>
    <r>
      <rPr>
        <b/>
        <sz val="14"/>
        <color theme="1"/>
        <rFont val="Times New Roman"/>
        <family val="1"/>
        <charset val="204"/>
      </rPr>
      <t>3.</t>
    </r>
    <r>
      <rPr>
        <b/>
        <sz val="7"/>
        <color theme="1"/>
        <rFont val="Times New Roman"/>
        <family val="1"/>
        <charset val="204"/>
      </rPr>
      <t xml:space="preserve">          </t>
    </r>
    <r>
      <rPr>
        <b/>
        <sz val="14"/>
        <color theme="1"/>
        <rFont val="Times New Roman"/>
        <family val="1"/>
        <charset val="204"/>
      </rPr>
      <t>Анализ рынка и конкурентов</t>
    </r>
  </si>
  <si>
    <r>
      <rPr>
        <b/>
        <sz val="14"/>
        <color theme="1"/>
        <rFont val="Times New Roman"/>
        <family val="1"/>
        <charset val="204"/>
      </rPr>
      <t>3.2. Местоположение целевой аудитории (субъект РФ, населенный пункт)</t>
    </r>
    <r>
      <rPr>
        <sz val="14"/>
        <color theme="1"/>
        <rFont val="Times New Roman"/>
        <family val="1"/>
        <charset val="204"/>
      </rPr>
      <t xml:space="preserve"> Липецк, Липецкая область</t>
    </r>
  </si>
  <si>
    <r>
      <rPr>
        <b/>
        <sz val="14"/>
        <color theme="1"/>
        <rFont val="Times New Roman"/>
        <family val="1"/>
        <charset val="204"/>
      </rPr>
      <t>4.</t>
    </r>
    <r>
      <rPr>
        <b/>
        <sz val="7"/>
        <color theme="1"/>
        <rFont val="Times New Roman"/>
        <family val="1"/>
        <charset val="204"/>
      </rPr>
      <t xml:space="preserve">          </t>
    </r>
    <r>
      <rPr>
        <b/>
        <sz val="14"/>
        <color theme="1"/>
        <rFont val="Times New Roman"/>
        <family val="1"/>
        <charset val="204"/>
      </rPr>
      <t>Маркетинговый план</t>
    </r>
  </si>
  <si>
    <r>
      <rPr>
        <b/>
        <sz val="14"/>
        <color theme="1"/>
        <rFont val="Times New Roman"/>
        <family val="1"/>
        <charset val="204"/>
      </rPr>
      <t>4.3.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Перечень производимых товаров/услуг</t>
    </r>
  </si>
  <si>
    <t>Таблица 3</t>
  </si>
  <si>
    <t>№</t>
  </si>
  <si>
    <t>Товар/услуга</t>
  </si>
  <si>
    <t>Ед. изм.</t>
  </si>
  <si>
    <t>Ко-во в месяц</t>
  </si>
  <si>
    <t>Цена, руб.</t>
  </si>
  <si>
    <t>Выручка, руб.</t>
  </si>
  <si>
    <t>Прямые расходы (стоимость) на 1 ед., руб.</t>
  </si>
  <si>
    <t>Прямые расходы всего, руб.</t>
  </si>
  <si>
    <t>п/п</t>
  </si>
  <si>
    <t>ИТОГО В МЕСЯЦ</t>
  </si>
  <si>
    <r>
      <rPr>
        <b/>
        <sz val="14"/>
        <color theme="1"/>
        <rFont val="Times New Roman"/>
        <family val="1"/>
        <charset val="204"/>
      </rPr>
      <t>4.4.</t>
    </r>
    <r>
      <rPr>
        <b/>
        <sz val="7"/>
        <color theme="1"/>
        <rFont val="Times New Roman"/>
        <family val="1"/>
        <charset val="204"/>
      </rPr>
      <t xml:space="preserve">          </t>
    </r>
    <r>
      <rPr>
        <b/>
        <sz val="14"/>
        <color theme="1"/>
        <rFont val="Times New Roman"/>
        <family val="1"/>
        <charset val="204"/>
      </rPr>
      <t>Ежемесячные затраты</t>
    </r>
  </si>
  <si>
    <t>Таблица 4</t>
  </si>
  <si>
    <t>руб./мес.</t>
  </si>
  <si>
    <t>Аренда помещения</t>
  </si>
  <si>
    <t>Транспортные расходы</t>
  </si>
  <si>
    <t>Банковское обслуживание</t>
  </si>
  <si>
    <t>Коммунальные платежи</t>
  </si>
  <si>
    <t>Реклама</t>
  </si>
  <si>
    <t>Затраты на лицензирование</t>
  </si>
  <si>
    <t>Заработная плата персонала с фиксированными страховыми взносами</t>
  </si>
  <si>
    <t>Налоги</t>
  </si>
  <si>
    <r>
      <rPr>
        <b/>
        <sz val="14"/>
        <color theme="1"/>
        <rFont val="Times New Roman"/>
        <family val="1"/>
        <charset val="204"/>
      </rPr>
      <t>5.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Финансовый план</t>
    </r>
  </si>
  <si>
    <t>5.1.Экономическая эффективность проекта</t>
  </si>
  <si>
    <t>Таблица 5</t>
  </si>
  <si>
    <t>Показатель</t>
  </si>
  <si>
    <t>1 месяц</t>
  </si>
  <si>
    <t>2 месяц</t>
  </si>
  <si>
    <t>3 месяц</t>
  </si>
  <si>
    <t>4 месяц</t>
  </si>
  <si>
    <t>5 месяц</t>
  </si>
  <si>
    <t>6 месяц</t>
  </si>
  <si>
    <t>7 месяц</t>
  </si>
  <si>
    <t>8 месяц</t>
  </si>
  <si>
    <t>9 месяц</t>
  </si>
  <si>
    <t>10 месяц</t>
  </si>
  <si>
    <t>11 месяц</t>
  </si>
  <si>
    <t>12 месяц</t>
  </si>
  <si>
    <t>Наименование месяца</t>
  </si>
  <si>
    <t>Коэффициент выручки</t>
  </si>
  <si>
    <t>Выручка (доходы), руб.</t>
  </si>
  <si>
    <t>Расходы, руб., в том числе: (перечисление расходов)</t>
  </si>
  <si>
    <t>Расходные материалы</t>
  </si>
  <si>
    <t>Расходы (иные)</t>
  </si>
  <si>
    <t>Прибыль/ убыток, руб.</t>
  </si>
  <si>
    <t>Налоги, руб.</t>
  </si>
  <si>
    <t>Социальное страхование ИП</t>
  </si>
  <si>
    <t>Налог на прибыль (НПД, патент, УСН)</t>
  </si>
  <si>
    <t>Чистая прибыль, руб.</t>
  </si>
  <si>
    <t>Рентабельность, %</t>
  </si>
  <si>
    <t>5.2.Итоговые показатели</t>
  </si>
  <si>
    <t>Таблица 6</t>
  </si>
  <si>
    <t>Ед. измерения</t>
  </si>
  <si>
    <t>Среднее значение за месяц</t>
  </si>
  <si>
    <t>Среднее значение за год</t>
  </si>
  <si>
    <t>Выручка от реализации</t>
  </si>
  <si>
    <t>руб.</t>
  </si>
  <si>
    <t>Себестоимость товаров/услуг</t>
  </si>
  <si>
    <t>Расходы</t>
  </si>
  <si>
    <t>Чистая прибыль</t>
  </si>
  <si>
    <t>Окупаемость</t>
  </si>
  <si>
    <t>мес.</t>
  </si>
  <si>
    <t>Х</t>
  </si>
  <si>
    <t>Рентабельность чистой прибыли</t>
  </si>
  <si>
    <t>%</t>
  </si>
  <si>
    <t>5.3.Источники финансирования бизнес-плана</t>
  </si>
  <si>
    <t>Таблица 7</t>
  </si>
  <si>
    <t>Источник финансирования</t>
  </si>
  <si>
    <t>Доля от общей суммы затрат (%)</t>
  </si>
  <si>
    <t>(руб.)</t>
  </si>
  <si>
    <t>Средства государственной социальной помощи на основании социального контракта на осуществление индивидуальной предпринимательской деятельности</t>
  </si>
  <si>
    <t>Собственные средства</t>
  </si>
  <si>
    <t>Иные средства (заем, кредит, ссуда и т.п.)</t>
  </si>
  <si>
    <r>
      <rPr>
        <b/>
        <sz val="14"/>
        <color theme="1"/>
        <rFont val="Times New Roman"/>
        <family val="1"/>
        <charset val="204"/>
      </rPr>
      <t>6.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Анализ рисков</t>
    </r>
  </si>
  <si>
    <t>Таблица 8</t>
  </si>
  <si>
    <t xml:space="preserve">№ п/п </t>
  </si>
  <si>
    <t>Наиболее вероятные риски</t>
  </si>
  <si>
    <t>Меры по предотвращению рисков</t>
  </si>
  <si>
    <r>
      <t>1.2.Дата рождения</t>
    </r>
    <r>
      <rPr>
        <sz val="14"/>
        <color theme="1"/>
        <rFont val="Times New Roman"/>
        <family val="1"/>
        <charset val="204"/>
      </rPr>
      <t xml:space="preserve"> </t>
    </r>
  </si>
  <si>
    <t xml:space="preserve">1.4.E-mail, телефон    </t>
  </si>
  <si>
    <r>
      <t>1.5.Состав семьи (количество человек)</t>
    </r>
    <r>
      <rPr>
        <sz val="14"/>
        <color theme="1"/>
        <rFont val="Times New Roman"/>
        <family val="1"/>
        <charset val="204"/>
      </rPr>
      <t xml:space="preserve"> </t>
    </r>
  </si>
  <si>
    <r>
      <t>1.6.Образование (специальность), квалификация, наименование образовательной организации, год окончания</t>
    </r>
    <r>
      <rPr>
        <sz val="14"/>
        <color theme="1"/>
        <rFont val="Times New Roman"/>
        <family val="1"/>
        <charset val="204"/>
      </rPr>
      <t xml:space="preserve"> </t>
    </r>
  </si>
  <si>
    <t xml:space="preserve">2.6.Адрес места ведения бизнеса, площадь, стоимость аренды (периодичность уплаты) или право собственности </t>
  </si>
  <si>
    <r>
      <t>2.11.</t>
    </r>
    <r>
      <rPr>
        <b/>
        <sz val="7"/>
        <color theme="1"/>
        <rFont val="Times New Roman"/>
        <family val="1"/>
        <charset val="204"/>
      </rPr>
      <t xml:space="preserve">     </t>
    </r>
    <r>
      <rPr>
        <b/>
        <sz val="14"/>
        <color theme="1"/>
        <rFont val="Times New Roman"/>
        <family val="1"/>
        <charset val="204"/>
      </rPr>
      <t xml:space="preserve">Срок реализации проекта </t>
    </r>
  </si>
  <si>
    <r>
      <t>1.7.Общий стаж работы, наименование организации, занимаемая должность и опыт работы в запланированной деятельности</t>
    </r>
    <r>
      <rPr>
        <sz val="14"/>
        <color theme="1"/>
        <rFont val="Times New Roman"/>
        <family val="1"/>
        <charset val="204"/>
      </rPr>
      <t xml:space="preserve"> </t>
    </r>
  </si>
  <si>
    <t xml:space="preserve">1.9.Потребность в обучении/повышении квалификации с обоснованием </t>
  </si>
  <si>
    <t xml:space="preserve">2.5.Планируемый график работы (дней в неделю), в том числе с указанием часов в неделю </t>
  </si>
  <si>
    <t xml:space="preserve">2.7.Имеющееся оборудование/товары/сырье/имущество для бизнеса </t>
  </si>
  <si>
    <r>
      <t>2.11.1.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Подготовительный этап (месяцев) </t>
    </r>
    <r>
      <rPr>
        <sz val="14"/>
        <color theme="1"/>
        <rFont val="Times New Roman"/>
        <family val="1"/>
        <charset val="204"/>
      </rPr>
      <t>1-2 месяца</t>
    </r>
  </si>
  <si>
    <r>
      <t>3.3.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Конкуренты </t>
    </r>
  </si>
  <si>
    <r>
      <t>4.1.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>Рынки сбыта, наличие договоров поставки товара/услуг</t>
    </r>
    <r>
      <rPr>
        <sz val="14"/>
        <color theme="1"/>
        <rFont val="Times New Roman"/>
        <family val="1"/>
        <charset val="204"/>
      </rPr>
      <t xml:space="preserve"> </t>
    </r>
  </si>
  <si>
    <t>CHAUVET MINI KINTA LED светодиодный многолучевой эффект</t>
  </si>
  <si>
    <t>Колонка Behringer B112D</t>
  </si>
  <si>
    <t>DB_TECHNOLOGIES SUB808D активный сабвуфер</t>
  </si>
  <si>
    <t>Sennheiser EW 100 вокальная радиосистема</t>
  </si>
  <si>
    <t>Behringer X18 цифровой микшер</t>
  </si>
  <si>
    <t>Ноутбук</t>
  </si>
  <si>
    <t>Яндекс Маркет</t>
  </si>
  <si>
    <t>Работа ведущего</t>
  </si>
  <si>
    <t>Аренда музыкального и светового оборудования</t>
  </si>
  <si>
    <t>Детская анимация</t>
  </si>
  <si>
    <t>Декор мероприятия</t>
  </si>
  <si>
    <t>час.</t>
  </si>
  <si>
    <t>Ед.</t>
  </si>
  <si>
    <r>
      <t>1.1.Фамилия, имя, отчество (при наличии)</t>
    </r>
    <r>
      <rPr>
        <sz val="14"/>
        <color theme="1"/>
        <rFont val="Times New Roman"/>
        <family val="1"/>
        <charset val="204"/>
      </rPr>
      <t xml:space="preserve"> Иванов Иван Иванович</t>
    </r>
  </si>
  <si>
    <r>
      <t>1.3.Место жительства</t>
    </r>
    <r>
      <rPr>
        <sz val="14"/>
        <color theme="1"/>
        <rFont val="Times New Roman"/>
        <family val="1"/>
        <charset val="204"/>
      </rPr>
      <t xml:space="preserve"> Липецкая область</t>
    </r>
  </si>
  <si>
    <r>
      <t xml:space="preserve">2.1.Наименование проекта </t>
    </r>
    <r>
      <rPr>
        <sz val="14"/>
        <color theme="1"/>
        <rFont val="Times New Roman"/>
        <family val="1"/>
        <charset val="204"/>
      </rPr>
      <t>Организация и проведение мероприятий</t>
    </r>
  </si>
  <si>
    <r>
      <t xml:space="preserve">2.2.Цели и задачи проекта </t>
    </r>
    <r>
      <rPr>
        <sz val="14"/>
        <color theme="1"/>
        <rFont val="Times New Roman"/>
        <family val="1"/>
        <charset val="204"/>
      </rPr>
      <t>**Цель**:
- Создание успешного бизнеса по предоставлению услуг ведущего на различных мероприятиях.
**Задачи**:
- Привлечение клиентов через качественные услуги и индивидуальный подход.
- Достижение финансовых целей в первый год работы.
- Обучение и повышение квалификации.
- Расширение спектра предлагаемых услуг.</t>
    </r>
  </si>
  <si>
    <r>
      <t xml:space="preserve">2.3.Направление деятельности </t>
    </r>
    <r>
      <rPr>
        <sz val="14"/>
        <color theme="1"/>
        <rFont val="Times New Roman"/>
        <family val="1"/>
        <charset val="204"/>
      </rPr>
      <t>Сфера услуг</t>
    </r>
  </si>
  <si>
    <r>
      <t xml:space="preserve">2.4.Система налогообложения и основной вид экономической деятельности </t>
    </r>
    <r>
      <rPr>
        <sz val="14"/>
        <color theme="1"/>
        <rFont val="Times New Roman"/>
        <family val="1"/>
        <charset val="204"/>
      </rPr>
      <t>самозанятый НПД</t>
    </r>
  </si>
  <si>
    <r>
      <t>2.8.Наемные сотрудники (с указанием количества, их должности, оклада и месяца приема)</t>
    </r>
    <r>
      <rPr>
        <sz val="14"/>
        <color theme="1"/>
        <rFont val="Times New Roman"/>
        <family val="1"/>
        <charset val="204"/>
      </rPr>
      <t xml:space="preserve"> не планируется</t>
    </r>
  </si>
  <si>
    <r>
      <t xml:space="preserve">2.9.Опыт и достижения в планируемой деятельности </t>
    </r>
    <r>
      <rPr>
        <sz val="14"/>
        <color theme="1"/>
        <rFont val="Times New Roman"/>
        <family val="1"/>
        <charset val="204"/>
      </rPr>
      <t>Планируется развитие данного направления</t>
    </r>
  </si>
  <si>
    <r>
      <t>2.10.</t>
    </r>
    <r>
      <rPr>
        <b/>
        <sz val="7"/>
        <color theme="1"/>
        <rFont val="Times New Roman"/>
        <family val="1"/>
        <charset val="204"/>
      </rPr>
      <t xml:space="preserve">     </t>
    </r>
    <r>
      <rPr>
        <b/>
        <sz val="14"/>
        <color theme="1"/>
        <rFont val="Times New Roman"/>
        <family val="1"/>
        <charset val="204"/>
      </rPr>
      <t xml:space="preserve">Текущее состояние проекта </t>
    </r>
    <r>
      <rPr>
        <sz val="14"/>
        <color theme="1"/>
        <rFont val="Times New Roman"/>
        <family val="1"/>
        <charset val="204"/>
      </rPr>
      <t>Развитие</t>
    </r>
  </si>
  <si>
    <r>
      <t>2.11.2.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 Предполагаемый срок окупаемости (месяцев) </t>
    </r>
    <r>
      <rPr>
        <sz val="14"/>
        <color theme="1"/>
        <rFont val="Times New Roman"/>
        <family val="1"/>
        <charset val="204"/>
      </rPr>
      <t xml:space="preserve"> 6 месяцев</t>
    </r>
  </si>
  <si>
    <r>
      <t>3.1.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Целевая аудитория, пол, возраст </t>
    </r>
    <r>
      <rPr>
        <sz val="14"/>
        <color theme="1"/>
        <rFont val="Times New Roman"/>
        <family val="1"/>
        <charset val="204"/>
      </rPr>
      <t>**Основные группы**:
- Организаторы мероприятий.
- Семьи и частные лица.
- Корпоративные клиенты.
**Потребности**:
- Профессиональное ведение мероприятий.
- Индивидуальный подход и креативные решения.
- Надежность и соблюдение сроков.</t>
    </r>
  </si>
  <si>
    <r>
      <t>3.4.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Преимущества перед конкурентами </t>
    </r>
    <r>
      <rPr>
        <sz val="14"/>
        <color theme="1"/>
        <rFont val="Times New Roman"/>
        <family val="1"/>
        <charset val="204"/>
      </rPr>
      <t>**Основные преимущества**:
- Высокий уровень профессионализма и опыта.
- Индивидуальный подход к каждому клиенту.
- Креативные решения и разнообразие программ.
- Надежность и соблюдение сроков.</t>
    </r>
  </si>
  <si>
    <r>
      <t>4.2.</t>
    </r>
    <r>
      <rPr>
        <b/>
        <sz val="7"/>
        <color theme="1"/>
        <rFont val="Times New Roman"/>
        <family val="1"/>
        <charset val="204"/>
      </rPr>
      <t xml:space="preserve">   </t>
    </r>
    <r>
      <rPr>
        <b/>
        <sz val="14"/>
        <color theme="1"/>
        <rFont val="Times New Roman"/>
        <family val="1"/>
        <charset val="204"/>
      </rPr>
      <t xml:space="preserve">Продвижение и реклама </t>
    </r>
    <r>
      <rPr>
        <sz val="14"/>
        <color theme="1"/>
        <rFont val="Times New Roman"/>
        <family val="1"/>
        <charset val="204"/>
      </rPr>
      <t>Сайты, вк, авито, сарафанное радио</t>
    </r>
  </si>
  <si>
    <t>Высокая конкуренция.</t>
  </si>
  <si>
    <t>Изменения в потребительских предпочтениях.</t>
  </si>
  <si>
    <t>Постоянное обновление меню и рецептов.</t>
  </si>
  <si>
    <t>Проведение маркетинговых исследований.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</si>
</sst>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1"/>
    </font>
    <font>
      <b/>
      <sz val="14"/>
      <color theme="1"/>
      <name val="Times New Roman"/>
      <family val="1"/>
      <charset val="204"/>
    </font>
    <font>
      <b/>
      <sz val="7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  <charset val="204"/>
    </font>
    <font>
      <b/>
      <sz val="12"/>
      <color rgb="FF00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</font>
    <font>
      <sz val="12"/>
      <color rgb="FFFF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1"/>
      <color theme="1"/>
      <name val="Calibri"/>
      <family val="2"/>
      <charset val="1"/>
    </font>
    <font>
      <sz val="10"/>
      <color theme="1"/>
      <name val="Calibri"/>
      <family val="2"/>
      <charset val="204"/>
    </font>
    <font>
      <sz val="10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</borders>
  <cellStyleXfs count="2">
    <xf numFmtId="0" fontId="0" fillId="0" borderId="0"/>
    <xf numFmtId="9" fontId="14" fillId="0" borderId="0" applyFont="0" applyFill="0" applyBorder="0" applyAlignment="0" applyProtection="0"/>
  </cellStyleXfs>
  <cellXfs count="72">
    <xf numFmtId="0" fontId="0" fillId="0" borderId="0" xfId="0"/>
    <xf numFmtId="0" fontId="4" fillId="0" borderId="0" xfId="0" applyFont="1"/>
    <xf numFmtId="0" fontId="5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" fontId="7" fillId="0" borderId="4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8" fillId="0" borderId="5" xfId="0" applyFont="1" applyBorder="1" applyAlignment="1">
      <alignment vertical="top" wrapText="1"/>
    </xf>
    <xf numFmtId="0" fontId="3" fillId="0" borderId="0" xfId="0" applyFont="1" applyAlignment="1">
      <alignment horizontal="justify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11" fillId="0" borderId="0" xfId="0" applyFont="1" applyAlignment="1">
      <alignment horizontal="left"/>
    </xf>
    <xf numFmtId="0" fontId="0" fillId="0" borderId="0" xfId="0" applyAlignment="1">
      <alignment horizontal="left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indent="8"/>
    </xf>
    <xf numFmtId="0" fontId="5" fillId="0" borderId="4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 indent="8"/>
    </xf>
    <xf numFmtId="0" fontId="3" fillId="0" borderId="0" xfId="0" applyFont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indent="4"/>
    </xf>
    <xf numFmtId="0" fontId="6" fillId="2" borderId="3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textRotation="90" wrapText="1"/>
    </xf>
    <xf numFmtId="0" fontId="7" fillId="2" borderId="3" xfId="0" applyFont="1" applyFill="1" applyBorder="1" applyAlignment="1">
      <alignment horizontal="left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justify" vertical="center" wrapText="1"/>
    </xf>
    <xf numFmtId="0" fontId="7" fillId="2" borderId="3" xfId="0" applyFont="1" applyFill="1" applyBorder="1" applyAlignment="1">
      <alignment horizontal="right" vertical="center" wrapText="1"/>
    </xf>
    <xf numFmtId="0" fontId="7" fillId="2" borderId="4" xfId="0" applyFont="1" applyFill="1" applyBorder="1" applyAlignment="1">
      <alignment vertical="center" wrapText="1"/>
    </xf>
    <xf numFmtId="0" fontId="7" fillId="2" borderId="5" xfId="0" applyFont="1" applyFill="1" applyBorder="1" applyAlignment="1">
      <alignment vertical="center" wrapText="1"/>
    </xf>
    <xf numFmtId="1" fontId="7" fillId="2" borderId="5" xfId="0" applyNumberFormat="1" applyFont="1" applyFill="1" applyBorder="1" applyAlignment="1">
      <alignment horizontal="center" vertical="center" wrapText="1"/>
    </xf>
    <xf numFmtId="9" fontId="7" fillId="2" borderId="5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5" fillId="0" borderId="3" xfId="0" applyFont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16" fontId="7" fillId="0" borderId="7" xfId="0" applyNumberFormat="1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 wrapText="1"/>
    </xf>
    <xf numFmtId="9" fontId="7" fillId="2" borderId="3" xfId="1" applyFont="1" applyFill="1" applyBorder="1" applyAlignment="1">
      <alignment horizontal="center" vertical="center" wrapText="1"/>
    </xf>
    <xf numFmtId="0" fontId="16" fillId="0" borderId="7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Ivanivanov1984@yandex.r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63"/>
  <sheetViews>
    <sheetView tabSelected="1" topLeftCell="A152" zoomScaleNormal="100" workbookViewId="0">
      <selection activeCell="G158" sqref="G158"/>
    </sheetView>
  </sheetViews>
  <sheetFormatPr defaultColWidth="8.7109375" defaultRowHeight="15" x14ac:dyDescent="0.25"/>
  <cols>
    <col min="1" max="1" width="6" customWidth="1"/>
    <col min="2" max="2" width="36.28515625" customWidth="1"/>
    <col min="3" max="3" width="31.140625" customWidth="1"/>
    <col min="4" max="4" width="13.5703125" customWidth="1"/>
    <col min="5" max="5" width="14.28515625" customWidth="1"/>
    <col min="6" max="6" width="17.85546875" customWidth="1"/>
    <col min="7" max="7" width="15.7109375" customWidth="1"/>
    <col min="8" max="8" width="20.85546875" customWidth="1"/>
    <col min="10" max="10" width="11.140625" customWidth="1"/>
    <col min="15" max="15" width="11.28515625" customWidth="1"/>
  </cols>
  <sheetData>
    <row r="1" spans="1:7" ht="18.75" x14ac:dyDescent="0.25">
      <c r="A1" s="51" t="s">
        <v>0</v>
      </c>
      <c r="B1" s="51"/>
      <c r="C1" s="51"/>
      <c r="D1" s="51"/>
      <c r="E1" s="51"/>
      <c r="F1" s="51"/>
      <c r="G1" s="51"/>
    </row>
    <row r="2" spans="1:7" ht="18.75" customHeight="1" x14ac:dyDescent="0.3">
      <c r="A2" s="50" t="s">
        <v>1</v>
      </c>
      <c r="B2" s="50"/>
      <c r="C2" s="50"/>
      <c r="D2" s="50"/>
      <c r="E2" s="50"/>
      <c r="F2" s="50"/>
      <c r="G2" s="50"/>
    </row>
    <row r="3" spans="1:7" ht="19.5" customHeight="1" x14ac:dyDescent="0.3">
      <c r="A3" s="50" t="s">
        <v>161</v>
      </c>
      <c r="B3" s="50"/>
      <c r="C3" s="50"/>
      <c r="D3" s="50"/>
      <c r="E3" s="50"/>
      <c r="F3" s="50"/>
      <c r="G3" s="50"/>
    </row>
    <row r="4" spans="1:7" ht="18.75" customHeight="1" x14ac:dyDescent="0.3">
      <c r="A4" s="50" t="s">
        <v>135</v>
      </c>
      <c r="B4" s="50"/>
      <c r="C4" s="50"/>
      <c r="D4" s="50"/>
      <c r="E4" s="50"/>
      <c r="F4" s="50"/>
      <c r="G4" s="50"/>
    </row>
    <row r="5" spans="1:7" ht="21" customHeight="1" x14ac:dyDescent="0.3">
      <c r="A5" s="50" t="s">
        <v>162</v>
      </c>
      <c r="B5" s="50"/>
      <c r="C5" s="50"/>
      <c r="D5" s="50"/>
      <c r="E5" s="50"/>
      <c r="F5" s="50"/>
      <c r="G5" s="50"/>
    </row>
    <row r="6" spans="1:7" s="1" customFormat="1" ht="18.75" customHeight="1" x14ac:dyDescent="0.3">
      <c r="A6" s="50" t="s">
        <v>136</v>
      </c>
      <c r="B6" s="50"/>
      <c r="C6" s="50"/>
      <c r="D6" s="50"/>
      <c r="E6" s="50"/>
      <c r="F6" s="50"/>
      <c r="G6" s="50"/>
    </row>
    <row r="7" spans="1:7" ht="22.5" customHeight="1" x14ac:dyDescent="0.3">
      <c r="A7" s="50" t="s">
        <v>137</v>
      </c>
      <c r="B7" s="50"/>
      <c r="C7" s="50"/>
      <c r="D7" s="50"/>
      <c r="E7" s="50"/>
      <c r="F7" s="50"/>
      <c r="G7" s="50"/>
    </row>
    <row r="8" spans="1:7" ht="41.25" customHeight="1" x14ac:dyDescent="0.3">
      <c r="A8" s="50" t="s">
        <v>138</v>
      </c>
      <c r="B8" s="50"/>
      <c r="C8" s="50"/>
      <c r="D8" s="50"/>
      <c r="E8" s="50"/>
      <c r="F8" s="50"/>
      <c r="G8" s="50"/>
    </row>
    <row r="9" spans="1:7" ht="41.25" customHeight="1" x14ac:dyDescent="0.3">
      <c r="A9" s="50" t="s">
        <v>141</v>
      </c>
      <c r="B9" s="50"/>
      <c r="C9" s="50"/>
      <c r="D9" s="50"/>
      <c r="E9" s="50"/>
      <c r="F9" s="50"/>
      <c r="G9" s="50"/>
    </row>
    <row r="10" spans="1:7" ht="21.75" customHeight="1" x14ac:dyDescent="0.3">
      <c r="A10" s="50" t="s">
        <v>2</v>
      </c>
      <c r="B10" s="50"/>
      <c r="C10" s="50"/>
      <c r="D10" s="50"/>
      <c r="E10" s="50"/>
      <c r="F10" s="50"/>
      <c r="G10" s="50"/>
    </row>
    <row r="11" spans="1:7" ht="36.75" customHeight="1" x14ac:dyDescent="0.3">
      <c r="A11" s="50" t="s">
        <v>142</v>
      </c>
      <c r="B11" s="50"/>
      <c r="C11" s="50"/>
      <c r="D11" s="50"/>
      <c r="E11" s="50"/>
      <c r="F11" s="50"/>
      <c r="G11" s="50"/>
    </row>
    <row r="12" spans="1:7" ht="18.75" customHeight="1" x14ac:dyDescent="0.3">
      <c r="A12" s="50" t="s">
        <v>3</v>
      </c>
      <c r="B12" s="50"/>
      <c r="C12" s="50"/>
      <c r="D12" s="50"/>
      <c r="E12" s="50"/>
      <c r="F12" s="50"/>
      <c r="G12" s="50"/>
    </row>
    <row r="13" spans="1:7" ht="21" customHeight="1" x14ac:dyDescent="0.3">
      <c r="A13" s="50" t="s">
        <v>163</v>
      </c>
      <c r="B13" s="50"/>
      <c r="C13" s="50"/>
      <c r="D13" s="50"/>
      <c r="E13" s="50"/>
      <c r="F13" s="50"/>
      <c r="G13" s="50"/>
    </row>
    <row r="14" spans="1:7" ht="154.5" customHeight="1" x14ac:dyDescent="0.3">
      <c r="A14" s="50" t="s">
        <v>164</v>
      </c>
      <c r="B14" s="50"/>
      <c r="C14" s="50"/>
      <c r="D14" s="50"/>
      <c r="E14" s="50"/>
      <c r="F14" s="50"/>
      <c r="G14" s="50"/>
    </row>
    <row r="15" spans="1:7" ht="37.5" customHeight="1" x14ac:dyDescent="0.3">
      <c r="A15" s="50" t="s">
        <v>165</v>
      </c>
      <c r="B15" s="50"/>
      <c r="C15" s="50"/>
      <c r="D15" s="50"/>
      <c r="E15" s="50"/>
      <c r="F15" s="50"/>
      <c r="G15" s="50"/>
    </row>
    <row r="16" spans="1:7" ht="37.5" customHeight="1" x14ac:dyDescent="0.3">
      <c r="A16" s="50" t="s">
        <v>166</v>
      </c>
      <c r="B16" s="50"/>
      <c r="C16" s="50"/>
      <c r="D16" s="50"/>
      <c r="E16" s="50"/>
      <c r="F16" s="50"/>
      <c r="G16" s="50"/>
    </row>
    <row r="17" spans="1:7" ht="43.5" customHeight="1" x14ac:dyDescent="0.3">
      <c r="A17" s="50" t="s">
        <v>143</v>
      </c>
      <c r="B17" s="50"/>
      <c r="C17" s="50"/>
      <c r="D17" s="50"/>
      <c r="E17" s="50"/>
      <c r="F17" s="50"/>
      <c r="G17" s="50"/>
    </row>
    <row r="18" spans="1:7" ht="57.75" customHeight="1" x14ac:dyDescent="0.3">
      <c r="A18" s="50" t="s">
        <v>139</v>
      </c>
      <c r="B18" s="50"/>
      <c r="C18" s="50"/>
      <c r="D18" s="50"/>
      <c r="E18" s="50"/>
      <c r="F18" s="50"/>
      <c r="G18" s="50"/>
    </row>
    <row r="19" spans="1:7" ht="24.75" customHeight="1" x14ac:dyDescent="0.3">
      <c r="A19" s="50" t="s">
        <v>144</v>
      </c>
      <c r="B19" s="50"/>
      <c r="C19" s="50"/>
      <c r="D19" s="50"/>
      <c r="E19" s="50"/>
      <c r="F19" s="50"/>
      <c r="G19" s="50"/>
    </row>
    <row r="20" spans="1:7" ht="42.75" customHeight="1" x14ac:dyDescent="0.3">
      <c r="A20" s="50" t="s">
        <v>167</v>
      </c>
      <c r="B20" s="50"/>
      <c r="C20" s="50"/>
      <c r="D20" s="50"/>
      <c r="E20" s="50"/>
      <c r="F20" s="50"/>
      <c r="G20" s="50"/>
    </row>
    <row r="21" spans="1:7" ht="24" customHeight="1" x14ac:dyDescent="0.3">
      <c r="A21" s="50" t="s">
        <v>168</v>
      </c>
      <c r="B21" s="50"/>
      <c r="C21" s="50"/>
      <c r="D21" s="50"/>
      <c r="E21" s="50"/>
      <c r="F21" s="50"/>
      <c r="G21" s="50"/>
    </row>
    <row r="22" spans="1:7" ht="21" customHeight="1" x14ac:dyDescent="0.3">
      <c r="A22" s="50" t="s">
        <v>169</v>
      </c>
      <c r="B22" s="50"/>
      <c r="C22" s="50"/>
      <c r="D22" s="50"/>
      <c r="E22" s="50"/>
      <c r="F22" s="50"/>
      <c r="G22" s="50"/>
    </row>
    <row r="23" spans="1:7" ht="18.75" customHeight="1" x14ac:dyDescent="0.3">
      <c r="A23" s="50" t="s">
        <v>140</v>
      </c>
      <c r="B23" s="50"/>
      <c r="C23" s="50"/>
      <c r="D23" s="50"/>
      <c r="E23" s="50"/>
      <c r="F23" s="50"/>
      <c r="G23" s="50"/>
    </row>
    <row r="24" spans="1:7" ht="21.75" customHeight="1" x14ac:dyDescent="0.3">
      <c r="A24" s="50" t="s">
        <v>145</v>
      </c>
      <c r="B24" s="50"/>
      <c r="C24" s="50"/>
      <c r="D24" s="50"/>
      <c r="E24" s="50"/>
      <c r="F24" s="50"/>
      <c r="G24" s="50"/>
    </row>
    <row r="25" spans="1:7" ht="19.5" customHeight="1" x14ac:dyDescent="0.3">
      <c r="A25" s="50" t="s">
        <v>170</v>
      </c>
      <c r="B25" s="50"/>
      <c r="C25" s="50"/>
      <c r="D25" s="50"/>
      <c r="E25" s="50"/>
      <c r="F25" s="50"/>
      <c r="G25" s="50"/>
    </row>
    <row r="26" spans="1:7" ht="42" customHeight="1" x14ac:dyDescent="0.3">
      <c r="A26" s="50" t="s">
        <v>4</v>
      </c>
      <c r="B26" s="50"/>
      <c r="C26" s="50"/>
      <c r="D26" s="50"/>
      <c r="E26" s="50"/>
      <c r="F26" s="50"/>
      <c r="G26" s="50"/>
    </row>
    <row r="27" spans="1:7" ht="18.75" x14ac:dyDescent="0.25">
      <c r="A27" s="44" t="s">
        <v>5</v>
      </c>
      <c r="B27" s="44"/>
      <c r="C27" s="44"/>
      <c r="D27" s="44"/>
      <c r="E27" s="44"/>
      <c r="F27" s="44"/>
      <c r="G27" s="44"/>
    </row>
    <row r="28" spans="1:7" ht="63" customHeight="1" x14ac:dyDescent="0.25">
      <c r="A28" s="2" t="s">
        <v>6</v>
      </c>
      <c r="B28" s="2" t="s">
        <v>7</v>
      </c>
      <c r="C28" s="2" t="s">
        <v>8</v>
      </c>
      <c r="D28" s="2" t="s">
        <v>9</v>
      </c>
      <c r="E28" s="2" t="s">
        <v>10</v>
      </c>
      <c r="F28" s="2" t="s">
        <v>11</v>
      </c>
      <c r="G28" s="2" t="s">
        <v>12</v>
      </c>
    </row>
    <row r="29" spans="1:7" ht="15.75" x14ac:dyDescent="0.25">
      <c r="A29" s="53" t="s">
        <v>13</v>
      </c>
      <c r="B29" s="53" t="s">
        <v>14</v>
      </c>
      <c r="C29" s="53"/>
      <c r="D29" s="53"/>
      <c r="E29" s="53"/>
      <c r="F29" s="59">
        <f>F30+F31+F32+F33+F34+F35+F36+F37+F38+F39</f>
        <v>350000</v>
      </c>
      <c r="G29" s="60"/>
    </row>
    <row r="30" spans="1:7" ht="51" customHeight="1" x14ac:dyDescent="0.25">
      <c r="A30" s="54" t="s">
        <v>15</v>
      </c>
      <c r="B30" s="55" t="s">
        <v>148</v>
      </c>
      <c r="C30" s="55"/>
      <c r="D30" s="54">
        <v>1</v>
      </c>
      <c r="E30" s="61">
        <v>15000</v>
      </c>
      <c r="F30" s="59">
        <f>D30*E30</f>
        <v>15000</v>
      </c>
      <c r="G30" s="56" t="s">
        <v>154</v>
      </c>
    </row>
    <row r="31" spans="1:7" ht="42.75" customHeight="1" x14ac:dyDescent="0.25">
      <c r="A31" s="57" t="s">
        <v>16</v>
      </c>
      <c r="B31" s="55" t="s">
        <v>149</v>
      </c>
      <c r="C31" s="55"/>
      <c r="D31" s="54">
        <v>2</v>
      </c>
      <c r="E31" s="61">
        <v>31000</v>
      </c>
      <c r="F31" s="59">
        <f t="shared" ref="F31:F38" si="0">D31*E31</f>
        <v>62000</v>
      </c>
      <c r="G31" s="56" t="s">
        <v>154</v>
      </c>
    </row>
    <row r="32" spans="1:7" ht="43.5" customHeight="1" x14ac:dyDescent="0.25">
      <c r="A32" s="54" t="s">
        <v>17</v>
      </c>
      <c r="B32" s="55" t="s">
        <v>150</v>
      </c>
      <c r="C32" s="55"/>
      <c r="D32" s="54">
        <v>1</v>
      </c>
      <c r="E32" s="61">
        <v>63000</v>
      </c>
      <c r="F32" s="59">
        <f t="shared" si="0"/>
        <v>63000</v>
      </c>
      <c r="G32" s="56" t="s">
        <v>154</v>
      </c>
    </row>
    <row r="33" spans="1:7" ht="39" customHeight="1" x14ac:dyDescent="0.25">
      <c r="A33" s="58" t="s">
        <v>18</v>
      </c>
      <c r="B33" s="55" t="s">
        <v>151</v>
      </c>
      <c r="C33" s="55"/>
      <c r="D33" s="54">
        <v>1</v>
      </c>
      <c r="E33" s="61">
        <v>65000</v>
      </c>
      <c r="F33" s="59">
        <f t="shared" si="0"/>
        <v>65000</v>
      </c>
      <c r="G33" s="56" t="s">
        <v>154</v>
      </c>
    </row>
    <row r="34" spans="1:7" ht="36.75" customHeight="1" x14ac:dyDescent="0.25">
      <c r="A34" s="58" t="s">
        <v>19</v>
      </c>
      <c r="B34" s="55" t="s">
        <v>152</v>
      </c>
      <c r="C34" s="55"/>
      <c r="D34" s="54">
        <v>1</v>
      </c>
      <c r="E34" s="61">
        <v>60000</v>
      </c>
      <c r="F34" s="59">
        <f t="shared" si="0"/>
        <v>60000</v>
      </c>
      <c r="G34" s="56" t="s">
        <v>154</v>
      </c>
    </row>
    <row r="35" spans="1:7" ht="36.75" customHeight="1" x14ac:dyDescent="0.25">
      <c r="A35" s="58" t="s">
        <v>20</v>
      </c>
      <c r="B35" s="55" t="s">
        <v>153</v>
      </c>
      <c r="C35" s="55"/>
      <c r="D35" s="54">
        <v>1</v>
      </c>
      <c r="E35" s="61">
        <v>85000</v>
      </c>
      <c r="F35" s="59">
        <f t="shared" si="0"/>
        <v>85000</v>
      </c>
      <c r="G35" s="56" t="s">
        <v>154</v>
      </c>
    </row>
    <row r="36" spans="1:7" ht="36.75" customHeight="1" thickBot="1" x14ac:dyDescent="0.3">
      <c r="A36" s="7" t="s">
        <v>21</v>
      </c>
      <c r="B36" s="4"/>
      <c r="C36" s="5"/>
      <c r="D36" s="6"/>
      <c r="E36" s="6"/>
      <c r="F36" s="52">
        <f t="shared" si="0"/>
        <v>0</v>
      </c>
      <c r="G36" s="6"/>
    </row>
    <row r="37" spans="1:7" ht="36.75" customHeight="1" thickBot="1" x14ac:dyDescent="0.3">
      <c r="A37" s="7" t="s">
        <v>22</v>
      </c>
      <c r="B37" s="4"/>
      <c r="C37" s="5"/>
      <c r="D37" s="6"/>
      <c r="E37" s="6"/>
      <c r="F37" s="27">
        <f t="shared" si="0"/>
        <v>0</v>
      </c>
      <c r="G37" s="6"/>
    </row>
    <row r="38" spans="1:7" ht="36.75" customHeight="1" x14ac:dyDescent="0.25">
      <c r="A38" s="7" t="s">
        <v>23</v>
      </c>
      <c r="B38" s="4"/>
      <c r="C38" s="5"/>
      <c r="D38" s="6"/>
      <c r="E38" s="6"/>
      <c r="F38" s="27">
        <f t="shared" si="0"/>
        <v>0</v>
      </c>
      <c r="G38" s="6"/>
    </row>
    <row r="39" spans="1:7" ht="47.25" x14ac:dyDescent="0.25">
      <c r="A39" s="3" t="s">
        <v>24</v>
      </c>
      <c r="B39" s="8" t="s">
        <v>25</v>
      </c>
      <c r="C39" s="9"/>
      <c r="D39" s="9"/>
      <c r="E39" s="9"/>
      <c r="F39" s="27">
        <f>F40+F41+F42+F43+F44+F45+F46</f>
        <v>0</v>
      </c>
      <c r="G39" s="9"/>
    </row>
    <row r="40" spans="1:7" ht="15.75" x14ac:dyDescent="0.25">
      <c r="A40" s="3" t="s">
        <v>26</v>
      </c>
      <c r="B40" s="8"/>
      <c r="C40" s="9"/>
      <c r="D40" s="6"/>
      <c r="E40" s="6"/>
      <c r="F40" s="27">
        <f>D40*E40</f>
        <v>0</v>
      </c>
      <c r="G40" s="6"/>
    </row>
    <row r="41" spans="1:7" ht="15.75" x14ac:dyDescent="0.25">
      <c r="A41" s="3" t="s">
        <v>27</v>
      </c>
      <c r="B41" s="8"/>
      <c r="C41" s="9"/>
      <c r="D41" s="6"/>
      <c r="E41" s="6"/>
      <c r="F41" s="27">
        <f t="shared" ref="F41:F46" si="1">D41*E41</f>
        <v>0</v>
      </c>
      <c r="G41" s="6"/>
    </row>
    <row r="42" spans="1:7" ht="15.75" x14ac:dyDescent="0.25">
      <c r="A42" s="7" t="s">
        <v>28</v>
      </c>
      <c r="B42" s="8"/>
      <c r="C42" s="9"/>
      <c r="D42" s="6"/>
      <c r="E42" s="6"/>
      <c r="F42" s="27">
        <f t="shared" si="1"/>
        <v>0</v>
      </c>
      <c r="G42" s="6"/>
    </row>
    <row r="43" spans="1:7" ht="15.75" x14ac:dyDescent="0.25">
      <c r="A43" s="3" t="s">
        <v>29</v>
      </c>
      <c r="B43" s="8"/>
      <c r="C43" s="9"/>
      <c r="D43" s="6"/>
      <c r="E43" s="6"/>
      <c r="F43" s="27">
        <f t="shared" si="1"/>
        <v>0</v>
      </c>
      <c r="G43" s="6"/>
    </row>
    <row r="44" spans="1:7" ht="15.75" x14ac:dyDescent="0.25">
      <c r="A44" s="3" t="s">
        <v>30</v>
      </c>
      <c r="B44" s="8"/>
      <c r="C44" s="9"/>
      <c r="D44" s="6"/>
      <c r="E44" s="6"/>
      <c r="F44" s="27">
        <f t="shared" si="1"/>
        <v>0</v>
      </c>
      <c r="G44" s="6"/>
    </row>
    <row r="45" spans="1:7" ht="15.75" x14ac:dyDescent="0.25">
      <c r="A45" s="3" t="s">
        <v>31</v>
      </c>
      <c r="B45" s="8"/>
      <c r="C45" s="9"/>
      <c r="D45" s="6"/>
      <c r="E45" s="6"/>
      <c r="F45" s="27">
        <f t="shared" si="1"/>
        <v>0</v>
      </c>
      <c r="G45" s="6"/>
    </row>
    <row r="46" spans="1:7" ht="15.75" x14ac:dyDescent="0.25">
      <c r="A46" s="3" t="s">
        <v>32</v>
      </c>
      <c r="B46" s="8"/>
      <c r="C46" s="9"/>
      <c r="D46" s="6"/>
      <c r="E46" s="6"/>
      <c r="F46" s="27">
        <f t="shared" si="1"/>
        <v>0</v>
      </c>
      <c r="G46" s="6"/>
    </row>
    <row r="47" spans="1:7" ht="78.75" x14ac:dyDescent="0.25">
      <c r="A47" s="3" t="s">
        <v>33</v>
      </c>
      <c r="B47" s="8" t="s">
        <v>34</v>
      </c>
      <c r="C47" s="9"/>
      <c r="D47" s="9"/>
      <c r="E47" s="9"/>
      <c r="F47" s="27">
        <f>SUM(F48:F50)</f>
        <v>0</v>
      </c>
      <c r="G47" s="9"/>
    </row>
    <row r="48" spans="1:7" ht="15.75" x14ac:dyDescent="0.25">
      <c r="A48" s="3" t="s">
        <v>35</v>
      </c>
      <c r="B48" s="10"/>
      <c r="C48" s="6"/>
      <c r="D48" s="6"/>
      <c r="E48" s="6"/>
      <c r="F48" s="27">
        <f t="shared" ref="F48:F54" si="2">D48*E48</f>
        <v>0</v>
      </c>
      <c r="G48" s="6"/>
    </row>
    <row r="49" spans="1:7" ht="15.75" x14ac:dyDescent="0.25">
      <c r="A49" s="3" t="s">
        <v>36</v>
      </c>
      <c r="B49" s="8"/>
      <c r="C49" s="9"/>
      <c r="D49" s="9"/>
      <c r="E49" s="9"/>
      <c r="F49" s="27">
        <f t="shared" si="2"/>
        <v>0</v>
      </c>
      <c r="G49" s="9"/>
    </row>
    <row r="50" spans="1:7" ht="15.75" x14ac:dyDescent="0.25">
      <c r="A50" s="3" t="s">
        <v>37</v>
      </c>
      <c r="B50" s="8"/>
      <c r="C50" s="9"/>
      <c r="D50" s="9"/>
      <c r="E50" s="9"/>
      <c r="F50" s="27">
        <f t="shared" si="2"/>
        <v>0</v>
      </c>
      <c r="G50" s="9"/>
    </row>
    <row r="51" spans="1:7" ht="409.5" x14ac:dyDescent="0.25">
      <c r="A51" s="3" t="s">
        <v>38</v>
      </c>
      <c r="B51" s="8" t="s">
        <v>39</v>
      </c>
      <c r="C51" s="9"/>
      <c r="D51" s="9"/>
      <c r="E51" s="9"/>
      <c r="F51" s="27">
        <f t="shared" si="2"/>
        <v>0</v>
      </c>
      <c r="G51" s="9"/>
    </row>
    <row r="52" spans="1:7" ht="15.75" x14ac:dyDescent="0.25">
      <c r="A52" s="3" t="s">
        <v>40</v>
      </c>
      <c r="B52" s="8"/>
      <c r="C52" s="9"/>
      <c r="D52" s="9"/>
      <c r="E52" s="9"/>
      <c r="F52" s="27">
        <f t="shared" si="2"/>
        <v>0</v>
      </c>
      <c r="G52" s="9"/>
    </row>
    <row r="53" spans="1:7" ht="15.75" x14ac:dyDescent="0.25">
      <c r="A53" s="3" t="s">
        <v>41</v>
      </c>
      <c r="B53" s="8"/>
      <c r="C53" s="9"/>
      <c r="D53" s="9"/>
      <c r="E53" s="9"/>
      <c r="F53" s="27">
        <f t="shared" si="2"/>
        <v>0</v>
      </c>
      <c r="G53" s="9"/>
    </row>
    <row r="54" spans="1:7" ht="15.75" x14ac:dyDescent="0.25">
      <c r="A54" s="3" t="s">
        <v>37</v>
      </c>
      <c r="B54" s="8"/>
      <c r="C54" s="9"/>
      <c r="D54" s="9"/>
      <c r="E54" s="9"/>
      <c r="F54" s="27">
        <f t="shared" si="2"/>
        <v>0</v>
      </c>
      <c r="G54" s="9"/>
    </row>
    <row r="55" spans="1:7" ht="283.5" x14ac:dyDescent="0.25">
      <c r="A55" s="3" t="s">
        <v>42</v>
      </c>
      <c r="B55" s="8" t="s">
        <v>43</v>
      </c>
      <c r="C55" s="9"/>
      <c r="D55" s="9"/>
      <c r="E55" s="9"/>
      <c r="F55" s="27">
        <f>SUM(F56:F58)</f>
        <v>0</v>
      </c>
      <c r="G55" s="9"/>
    </row>
    <row r="56" spans="1:7" ht="15.75" x14ac:dyDescent="0.25">
      <c r="A56" s="3" t="s">
        <v>44</v>
      </c>
      <c r="B56" s="8"/>
      <c r="C56" s="9"/>
      <c r="D56" s="9"/>
      <c r="E56" s="9"/>
      <c r="F56" s="28">
        <f>D56*E56</f>
        <v>0</v>
      </c>
      <c r="G56" s="9"/>
    </row>
    <row r="57" spans="1:7" ht="15.75" x14ac:dyDescent="0.25">
      <c r="A57" s="3" t="s">
        <v>45</v>
      </c>
      <c r="B57" s="8"/>
      <c r="C57" s="9"/>
      <c r="D57" s="9"/>
      <c r="E57" s="9"/>
      <c r="F57" s="28"/>
      <c r="G57" s="9"/>
    </row>
    <row r="58" spans="1:7" ht="15.75" x14ac:dyDescent="0.25">
      <c r="A58" s="3" t="s">
        <v>37</v>
      </c>
      <c r="B58" s="8"/>
      <c r="C58" s="9"/>
      <c r="D58" s="9"/>
      <c r="E58" s="9"/>
      <c r="F58" s="28"/>
      <c r="G58" s="9"/>
    </row>
    <row r="59" spans="1:7" ht="15.75" x14ac:dyDescent="0.25">
      <c r="A59" s="3" t="s">
        <v>46</v>
      </c>
      <c r="B59" s="8" t="s">
        <v>47</v>
      </c>
      <c r="C59" s="9"/>
      <c r="D59" s="9"/>
      <c r="E59" s="9"/>
      <c r="F59" s="28">
        <f>SUM(F60:F62)</f>
        <v>0</v>
      </c>
      <c r="G59" s="9"/>
    </row>
    <row r="60" spans="1:7" ht="15.75" x14ac:dyDescent="0.25">
      <c r="A60" s="3" t="s">
        <v>48</v>
      </c>
      <c r="B60" s="10"/>
      <c r="C60" s="9"/>
      <c r="D60" s="6"/>
      <c r="E60" s="6"/>
      <c r="F60" s="28">
        <f>E60*D60</f>
        <v>0</v>
      </c>
      <c r="G60" s="9"/>
    </row>
    <row r="61" spans="1:7" ht="15.75" x14ac:dyDescent="0.25">
      <c r="A61" s="3" t="s">
        <v>49</v>
      </c>
      <c r="B61" s="8"/>
      <c r="C61" s="9"/>
      <c r="D61" s="9"/>
      <c r="E61" s="9"/>
      <c r="F61" s="28"/>
      <c r="G61" s="9"/>
    </row>
    <row r="62" spans="1:7" ht="15.75" x14ac:dyDescent="0.25">
      <c r="A62" s="3" t="s">
        <v>37</v>
      </c>
      <c r="B62" s="8"/>
      <c r="C62" s="9"/>
      <c r="D62" s="9"/>
      <c r="E62" s="9"/>
      <c r="F62" s="28"/>
      <c r="G62" s="9"/>
    </row>
    <row r="63" spans="1:7" ht="15.75" x14ac:dyDescent="0.25">
      <c r="A63" s="3" t="s">
        <v>50</v>
      </c>
      <c r="B63" s="4" t="s">
        <v>51</v>
      </c>
      <c r="C63" s="11"/>
      <c r="D63" s="9"/>
      <c r="E63" s="9"/>
      <c r="F63" s="28">
        <f>SUM(F29+F39)</f>
        <v>350000</v>
      </c>
      <c r="G63" s="9"/>
    </row>
    <row r="64" spans="1:7" ht="13.5" customHeight="1" x14ac:dyDescent="0.25">
      <c r="A64" s="12"/>
    </row>
    <row r="65" spans="1:7" ht="18.75" hidden="1" x14ac:dyDescent="0.25">
      <c r="A65" s="43"/>
      <c r="B65" s="43"/>
      <c r="C65" s="43"/>
      <c r="D65" s="43"/>
      <c r="E65" s="43"/>
      <c r="F65" s="43"/>
      <c r="G65" s="43"/>
    </row>
    <row r="66" spans="1:7" hidden="1" x14ac:dyDescent="0.25"/>
    <row r="67" spans="1:7" ht="16.5" hidden="1" customHeight="1" x14ac:dyDescent="0.25"/>
    <row r="68" spans="1:7" hidden="1" x14ac:dyDescent="0.25"/>
    <row r="69" spans="1:7" hidden="1" x14ac:dyDescent="0.25"/>
    <row r="70" spans="1:7" ht="35.25" hidden="1" customHeight="1" x14ac:dyDescent="0.25"/>
    <row r="71" spans="1:7" ht="36.75" hidden="1" customHeight="1" x14ac:dyDescent="0.25"/>
    <row r="72" spans="1:7" ht="33" hidden="1" customHeight="1" x14ac:dyDescent="0.25"/>
    <row r="73" spans="1:7" hidden="1" x14ac:dyDescent="0.25"/>
    <row r="74" spans="1:7" ht="30.75" hidden="1" customHeight="1" x14ac:dyDescent="0.25"/>
    <row r="75" spans="1:7" ht="21" hidden="1" customHeight="1" x14ac:dyDescent="0.25"/>
    <row r="76" spans="1:7" ht="21" hidden="1" customHeight="1" x14ac:dyDescent="0.25"/>
    <row r="77" spans="1:7" ht="18" hidden="1" customHeight="1" x14ac:dyDescent="0.25"/>
    <row r="78" spans="1:7" hidden="1" x14ac:dyDescent="0.25"/>
    <row r="79" spans="1:7" hidden="1" x14ac:dyDescent="0.25"/>
    <row r="80" spans="1:7" ht="4.5" customHeight="1" x14ac:dyDescent="0.25">
      <c r="A80" s="13"/>
      <c r="B80" s="14"/>
      <c r="C80" s="13"/>
      <c r="D80" s="13"/>
      <c r="E80" s="13"/>
      <c r="F80" s="13"/>
      <c r="G80" s="13"/>
    </row>
    <row r="81" spans="1:8" ht="18.75" x14ac:dyDescent="0.25">
      <c r="A81" s="43" t="s">
        <v>53</v>
      </c>
      <c r="B81" s="43"/>
      <c r="C81" s="43"/>
      <c r="D81" s="43"/>
      <c r="E81" s="43"/>
      <c r="F81" s="43"/>
      <c r="G81" s="43"/>
      <c r="H81" s="15"/>
    </row>
    <row r="82" spans="1:8" ht="183.75" customHeight="1" x14ac:dyDescent="0.25">
      <c r="A82" s="48" t="s">
        <v>171</v>
      </c>
      <c r="B82" s="48"/>
      <c r="C82" s="48"/>
      <c r="D82" s="48"/>
      <c r="E82" s="48"/>
      <c r="F82" s="48"/>
      <c r="G82" s="48"/>
      <c r="H82" s="48"/>
    </row>
    <row r="83" spans="1:8" ht="20.25" customHeight="1" x14ac:dyDescent="0.3">
      <c r="A83" s="49" t="s">
        <v>54</v>
      </c>
      <c r="B83" s="49"/>
      <c r="C83" s="49"/>
      <c r="D83" s="49"/>
      <c r="E83" s="49"/>
      <c r="F83" s="49"/>
      <c r="G83" s="49"/>
      <c r="H83" s="49"/>
    </row>
    <row r="84" spans="1:8" ht="33" customHeight="1" x14ac:dyDescent="0.25">
      <c r="A84" s="48" t="s">
        <v>146</v>
      </c>
      <c r="B84" s="48"/>
      <c r="C84" s="48"/>
      <c r="D84" s="48"/>
      <c r="E84" s="48"/>
      <c r="F84" s="48"/>
      <c r="G84" s="48"/>
      <c r="H84" s="48"/>
    </row>
    <row r="85" spans="1:8" ht="91.5" customHeight="1" x14ac:dyDescent="0.25">
      <c r="A85" s="48" t="s">
        <v>172</v>
      </c>
      <c r="B85" s="48"/>
      <c r="C85" s="48"/>
      <c r="D85" s="48"/>
      <c r="E85" s="48"/>
      <c r="F85" s="48"/>
      <c r="G85" s="48"/>
      <c r="H85" s="48"/>
    </row>
    <row r="86" spans="1:8" ht="26.25" customHeight="1" x14ac:dyDescent="0.25">
      <c r="A86" s="48" t="s">
        <v>55</v>
      </c>
      <c r="B86" s="48"/>
      <c r="C86" s="48"/>
      <c r="D86" s="48"/>
      <c r="E86" s="48"/>
      <c r="F86" s="48"/>
      <c r="G86" s="48"/>
      <c r="H86" s="48"/>
    </row>
    <row r="87" spans="1:8" ht="35.25" customHeight="1" x14ac:dyDescent="0.25">
      <c r="A87" s="48" t="s">
        <v>147</v>
      </c>
      <c r="B87" s="48"/>
      <c r="C87" s="48"/>
      <c r="D87" s="48"/>
      <c r="E87" s="48"/>
      <c r="F87" s="48"/>
      <c r="G87" s="48"/>
      <c r="H87" s="48"/>
    </row>
    <row r="88" spans="1:8" ht="23.25" customHeight="1" x14ac:dyDescent="0.25">
      <c r="A88" s="48" t="s">
        <v>173</v>
      </c>
      <c r="B88" s="48"/>
      <c r="C88" s="48"/>
      <c r="D88" s="48"/>
      <c r="E88" s="48"/>
      <c r="F88" s="48"/>
      <c r="G88" s="48"/>
      <c r="H88" s="48"/>
    </row>
    <row r="89" spans="1:8" s="16" customFormat="1" ht="18.75" customHeight="1" x14ac:dyDescent="0.25">
      <c r="A89" s="48" t="s">
        <v>56</v>
      </c>
      <c r="B89" s="48"/>
      <c r="C89" s="48"/>
      <c r="D89" s="48"/>
      <c r="E89" s="48"/>
      <c r="F89" s="48"/>
      <c r="G89" s="48"/>
      <c r="H89" s="48"/>
    </row>
    <row r="90" spans="1:8" ht="18.75" x14ac:dyDescent="0.25">
      <c r="A90" s="44" t="s">
        <v>57</v>
      </c>
      <c r="B90" s="44"/>
      <c r="C90" s="44"/>
      <c r="D90" s="44"/>
      <c r="E90" s="44"/>
      <c r="F90" s="44"/>
      <c r="G90" s="44"/>
      <c r="H90" s="44"/>
    </row>
    <row r="91" spans="1:8" ht="62.25" customHeight="1" thickBot="1" x14ac:dyDescent="0.3">
      <c r="A91" s="17" t="s">
        <v>58</v>
      </c>
      <c r="B91" s="47" t="s">
        <v>59</v>
      </c>
      <c r="C91" s="47" t="s">
        <v>60</v>
      </c>
      <c r="D91" s="47" t="s">
        <v>61</v>
      </c>
      <c r="E91" s="47" t="s">
        <v>62</v>
      </c>
      <c r="F91" s="47" t="s">
        <v>63</v>
      </c>
      <c r="G91" s="47" t="s">
        <v>64</v>
      </c>
      <c r="H91" s="47" t="s">
        <v>65</v>
      </c>
    </row>
    <row r="92" spans="1:8" ht="15.75" x14ac:dyDescent="0.25">
      <c r="A92" s="63" t="s">
        <v>66</v>
      </c>
      <c r="B92" s="62"/>
      <c r="C92" s="62"/>
      <c r="D92" s="62"/>
      <c r="E92" s="62"/>
      <c r="F92" s="62"/>
      <c r="G92" s="62"/>
      <c r="H92" s="62"/>
    </row>
    <row r="93" spans="1:8" ht="29.25" customHeight="1" x14ac:dyDescent="0.25">
      <c r="A93" s="64" t="s">
        <v>13</v>
      </c>
      <c r="B93" s="55" t="s">
        <v>155</v>
      </c>
      <c r="C93" s="61" t="s">
        <v>159</v>
      </c>
      <c r="D93" s="61">
        <v>20</v>
      </c>
      <c r="E93" s="61">
        <v>3000</v>
      </c>
      <c r="F93" s="65">
        <f>D93*E93</f>
        <v>60000</v>
      </c>
      <c r="G93" s="54"/>
      <c r="H93" s="65">
        <f>D93*G93</f>
        <v>0</v>
      </c>
    </row>
    <row r="94" spans="1:8" ht="31.5" customHeight="1" x14ac:dyDescent="0.25">
      <c r="A94" s="64" t="s">
        <v>24</v>
      </c>
      <c r="B94" s="55" t="s">
        <v>156</v>
      </c>
      <c r="C94" s="61" t="s">
        <v>160</v>
      </c>
      <c r="D94" s="61">
        <v>4</v>
      </c>
      <c r="E94" s="61">
        <v>4000</v>
      </c>
      <c r="F94" s="65">
        <f>D94*E94</f>
        <v>16000</v>
      </c>
      <c r="G94" s="54"/>
      <c r="H94" s="65">
        <f>D94*G94</f>
        <v>0</v>
      </c>
    </row>
    <row r="95" spans="1:8" ht="32.25" customHeight="1" x14ac:dyDescent="0.25">
      <c r="A95" s="64" t="s">
        <v>33</v>
      </c>
      <c r="B95" s="55" t="s">
        <v>157</v>
      </c>
      <c r="C95" s="61" t="s">
        <v>160</v>
      </c>
      <c r="D95" s="61">
        <v>4</v>
      </c>
      <c r="E95" s="61">
        <v>2500</v>
      </c>
      <c r="F95" s="65">
        <f>D95*E95</f>
        <v>10000</v>
      </c>
      <c r="G95" s="54"/>
      <c r="H95" s="65">
        <f>D95*G95</f>
        <v>0</v>
      </c>
    </row>
    <row r="96" spans="1:8" ht="32.25" customHeight="1" x14ac:dyDescent="0.25">
      <c r="A96" s="66" t="s">
        <v>38</v>
      </c>
      <c r="B96" s="55" t="s">
        <v>158</v>
      </c>
      <c r="C96" s="61" t="s">
        <v>160</v>
      </c>
      <c r="D96" s="61">
        <v>2</v>
      </c>
      <c r="E96" s="61">
        <v>10000</v>
      </c>
      <c r="F96" s="65">
        <f>D96*E96</f>
        <v>20000</v>
      </c>
      <c r="G96" s="54"/>
      <c r="H96" s="65">
        <f>D96*G96</f>
        <v>0</v>
      </c>
    </row>
    <row r="97" spans="1:8" ht="16.5" thickBot="1" x14ac:dyDescent="0.3">
      <c r="A97" s="18" t="s">
        <v>42</v>
      </c>
      <c r="B97" s="4"/>
      <c r="C97" s="6"/>
      <c r="D97" s="6"/>
      <c r="E97" s="6"/>
      <c r="F97" s="29">
        <f>D97*E97</f>
        <v>0</v>
      </c>
      <c r="G97" s="6"/>
      <c r="H97" s="29">
        <f>D97*G97</f>
        <v>0</v>
      </c>
    </row>
    <row r="98" spans="1:8" ht="15.75" x14ac:dyDescent="0.25">
      <c r="A98" s="18" t="s">
        <v>37</v>
      </c>
      <c r="B98" s="4" t="s">
        <v>67</v>
      </c>
      <c r="C98" s="9"/>
      <c r="D98" s="9"/>
      <c r="E98" s="9"/>
      <c r="F98" s="28">
        <f>SUM(F93:F97)</f>
        <v>106000</v>
      </c>
      <c r="G98" s="9"/>
      <c r="H98" s="28">
        <f>SUM(H93:H97)</f>
        <v>0</v>
      </c>
    </row>
    <row r="99" spans="1:8" ht="18.75" x14ac:dyDescent="0.25">
      <c r="A99" s="19"/>
    </row>
    <row r="100" spans="1:8" ht="18.75" x14ac:dyDescent="0.25">
      <c r="A100" s="43" t="s">
        <v>68</v>
      </c>
      <c r="B100" s="43"/>
      <c r="C100" s="43"/>
    </row>
    <row r="101" spans="1:8" ht="18.75" x14ac:dyDescent="0.25">
      <c r="A101" s="44" t="s">
        <v>69</v>
      </c>
      <c r="B101" s="44"/>
      <c r="C101" s="44"/>
    </row>
    <row r="102" spans="1:8" ht="15.75" customHeight="1" x14ac:dyDescent="0.25">
      <c r="A102" s="17" t="s">
        <v>58</v>
      </c>
      <c r="B102" s="47" t="s">
        <v>7</v>
      </c>
      <c r="C102" s="47" t="s">
        <v>70</v>
      </c>
    </row>
    <row r="103" spans="1:8" ht="15.75" x14ac:dyDescent="0.25">
      <c r="A103" s="3" t="s">
        <v>66</v>
      </c>
      <c r="B103" s="47"/>
      <c r="C103" s="47"/>
    </row>
    <row r="104" spans="1:8" ht="15.75" x14ac:dyDescent="0.25">
      <c r="A104" s="20" t="s">
        <v>13</v>
      </c>
      <c r="B104" s="8" t="s">
        <v>71</v>
      </c>
      <c r="C104" s="21"/>
    </row>
    <row r="105" spans="1:8" ht="15.75" x14ac:dyDescent="0.25">
      <c r="A105" s="20" t="s">
        <v>24</v>
      </c>
      <c r="B105" s="8" t="s">
        <v>72</v>
      </c>
      <c r="C105" s="21">
        <v>6000</v>
      </c>
    </row>
    <row r="106" spans="1:8" ht="31.5" x14ac:dyDescent="0.25">
      <c r="A106" s="20" t="s">
        <v>33</v>
      </c>
      <c r="B106" s="8" t="s">
        <v>73</v>
      </c>
      <c r="C106" s="21"/>
    </row>
    <row r="107" spans="1:8" ht="31.5" x14ac:dyDescent="0.25">
      <c r="A107" s="20" t="s">
        <v>38</v>
      </c>
      <c r="B107" s="8" t="s">
        <v>74</v>
      </c>
      <c r="C107" s="21"/>
    </row>
    <row r="108" spans="1:8" ht="15.75" x14ac:dyDescent="0.25">
      <c r="A108" s="20" t="s">
        <v>42</v>
      </c>
      <c r="B108" s="8" t="s">
        <v>75</v>
      </c>
      <c r="C108" s="21">
        <v>1000</v>
      </c>
    </row>
    <row r="109" spans="1:8" ht="36" customHeight="1" x14ac:dyDescent="0.25">
      <c r="A109" s="20" t="s">
        <v>46</v>
      </c>
      <c r="B109" s="8" t="s">
        <v>76</v>
      </c>
      <c r="C109" s="21"/>
    </row>
    <row r="110" spans="1:8" ht="78.75" x14ac:dyDescent="0.25">
      <c r="A110" s="20" t="s">
        <v>50</v>
      </c>
      <c r="B110" s="8" t="s">
        <v>77</v>
      </c>
      <c r="C110" s="21"/>
    </row>
    <row r="111" spans="1:8" ht="15.75" x14ac:dyDescent="0.25">
      <c r="A111" s="20" t="s">
        <v>52</v>
      </c>
      <c r="B111" s="8" t="s">
        <v>78</v>
      </c>
      <c r="C111" s="21">
        <v>4240</v>
      </c>
    </row>
    <row r="112" spans="1:8" ht="15.75" x14ac:dyDescent="0.25">
      <c r="A112" s="20" t="s">
        <v>37</v>
      </c>
      <c r="B112" s="8"/>
      <c r="C112" s="21"/>
    </row>
    <row r="113" spans="1:15" ht="15.75" x14ac:dyDescent="0.25">
      <c r="A113" s="20" t="s">
        <v>37</v>
      </c>
      <c r="B113" s="8"/>
      <c r="C113" s="21"/>
    </row>
    <row r="114" spans="1:15" ht="15.75" x14ac:dyDescent="0.25">
      <c r="A114" s="20" t="s">
        <v>37</v>
      </c>
      <c r="B114" s="8" t="s">
        <v>51</v>
      </c>
      <c r="C114" s="30">
        <f>C104+C105+C106+C107+C108+C109+C110+C111</f>
        <v>11240</v>
      </c>
    </row>
    <row r="115" spans="1:15" ht="18.75" x14ac:dyDescent="0.25">
      <c r="A115" s="12"/>
    </row>
    <row r="116" spans="1:15" ht="18.75" x14ac:dyDescent="0.25">
      <c r="A116" s="43" t="s">
        <v>79</v>
      </c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</row>
    <row r="117" spans="1:15" ht="18.75" x14ac:dyDescent="0.25">
      <c r="A117" s="43" t="s">
        <v>80</v>
      </c>
      <c r="B117" s="43"/>
      <c r="C117" s="43"/>
      <c r="D117" s="43"/>
      <c r="E117" s="43"/>
      <c r="F117" s="43"/>
      <c r="G117" s="43"/>
      <c r="H117" s="43"/>
      <c r="I117" s="43"/>
      <c r="J117" s="43"/>
      <c r="K117" s="43"/>
      <c r="L117" s="43"/>
      <c r="M117" s="43"/>
      <c r="N117" s="43"/>
      <c r="O117" s="43"/>
    </row>
    <row r="118" spans="1:15" ht="18.75" x14ac:dyDescent="0.25">
      <c r="A118" s="22" t="s">
        <v>81</v>
      </c>
    </row>
    <row r="119" spans="1:15" ht="49.5" customHeight="1" x14ac:dyDescent="0.25">
      <c r="A119" s="31" t="s">
        <v>6</v>
      </c>
      <c r="B119" s="31" t="s">
        <v>82</v>
      </c>
      <c r="C119" s="32" t="s">
        <v>83</v>
      </c>
      <c r="D119" s="32" t="s">
        <v>84</v>
      </c>
      <c r="E119" s="32" t="s">
        <v>85</v>
      </c>
      <c r="F119" s="32" t="s">
        <v>86</v>
      </c>
      <c r="G119" s="32" t="s">
        <v>87</v>
      </c>
      <c r="H119" s="32" t="s">
        <v>88</v>
      </c>
      <c r="I119" s="32" t="s">
        <v>89</v>
      </c>
      <c r="J119" s="32" t="s">
        <v>90</v>
      </c>
      <c r="K119" s="32" t="s">
        <v>91</v>
      </c>
      <c r="L119" s="32" t="s">
        <v>92</v>
      </c>
      <c r="M119" s="32" t="s">
        <v>93</v>
      </c>
      <c r="N119" s="32" t="s">
        <v>94</v>
      </c>
      <c r="O119" s="32" t="s">
        <v>51</v>
      </c>
    </row>
    <row r="120" spans="1:15" ht="31.5" x14ac:dyDescent="0.25">
      <c r="A120" s="31" t="s">
        <v>13</v>
      </c>
      <c r="B120" s="33" t="s">
        <v>95</v>
      </c>
      <c r="C120" s="31"/>
      <c r="D120" s="31"/>
      <c r="E120" s="31"/>
      <c r="F120" s="31"/>
      <c r="G120" s="31"/>
      <c r="H120" s="31"/>
      <c r="I120" s="31"/>
      <c r="J120" s="31"/>
      <c r="K120" s="31"/>
      <c r="L120" s="31"/>
      <c r="M120" s="31"/>
      <c r="N120" s="31"/>
      <c r="O120" s="31"/>
    </row>
    <row r="121" spans="1:15" ht="31.5" x14ac:dyDescent="0.25">
      <c r="A121" s="34" t="s">
        <v>24</v>
      </c>
      <c r="B121" s="35" t="s">
        <v>96</v>
      </c>
      <c r="C121" s="36">
        <v>0.5</v>
      </c>
      <c r="D121" s="36">
        <v>0.7</v>
      </c>
      <c r="E121" s="36">
        <v>0.8</v>
      </c>
      <c r="F121" s="36">
        <v>0.9</v>
      </c>
      <c r="G121" s="36">
        <v>1</v>
      </c>
      <c r="H121" s="36">
        <v>1</v>
      </c>
      <c r="I121" s="36">
        <v>1</v>
      </c>
      <c r="J121" s="36">
        <v>1</v>
      </c>
      <c r="K121" s="36">
        <v>1</v>
      </c>
      <c r="L121" s="36">
        <v>1</v>
      </c>
      <c r="M121" s="36">
        <v>1</v>
      </c>
      <c r="N121" s="36">
        <v>1</v>
      </c>
      <c r="O121" s="29"/>
    </row>
    <row r="122" spans="1:15" ht="31.5" x14ac:dyDescent="0.25">
      <c r="A122" s="34" t="s">
        <v>33</v>
      </c>
      <c r="B122" s="35" t="s">
        <v>97</v>
      </c>
      <c r="C122" s="29">
        <f t="shared" ref="C122:N122" si="3">$F98*C121</f>
        <v>53000</v>
      </c>
      <c r="D122" s="29">
        <f t="shared" si="3"/>
        <v>74200</v>
      </c>
      <c r="E122" s="29">
        <f t="shared" si="3"/>
        <v>84800</v>
      </c>
      <c r="F122" s="29">
        <f t="shared" si="3"/>
        <v>95400</v>
      </c>
      <c r="G122" s="29">
        <f t="shared" si="3"/>
        <v>106000</v>
      </c>
      <c r="H122" s="29">
        <f t="shared" si="3"/>
        <v>106000</v>
      </c>
      <c r="I122" s="29">
        <f t="shared" si="3"/>
        <v>106000</v>
      </c>
      <c r="J122" s="29">
        <f t="shared" si="3"/>
        <v>106000</v>
      </c>
      <c r="K122" s="29">
        <f t="shared" si="3"/>
        <v>106000</v>
      </c>
      <c r="L122" s="29">
        <f t="shared" si="3"/>
        <v>106000</v>
      </c>
      <c r="M122" s="29">
        <f t="shared" si="3"/>
        <v>106000</v>
      </c>
      <c r="N122" s="29">
        <f t="shared" si="3"/>
        <v>106000</v>
      </c>
      <c r="O122" s="29">
        <f>SUM(C122:N122)</f>
        <v>1155400</v>
      </c>
    </row>
    <row r="123" spans="1:15" ht="66.75" customHeight="1" x14ac:dyDescent="0.25">
      <c r="A123" s="34" t="s">
        <v>38</v>
      </c>
      <c r="B123" s="35" t="s">
        <v>98</v>
      </c>
      <c r="C123" s="29">
        <f t="shared" ref="C123:N123" si="4">SUM(C124:C127)</f>
        <v>7000</v>
      </c>
      <c r="D123" s="29">
        <f t="shared" si="4"/>
        <v>7000</v>
      </c>
      <c r="E123" s="29">
        <f t="shared" si="4"/>
        <v>7000</v>
      </c>
      <c r="F123" s="29">
        <f t="shared" si="4"/>
        <v>7000</v>
      </c>
      <c r="G123" s="29">
        <f t="shared" si="4"/>
        <v>7000</v>
      </c>
      <c r="H123" s="29">
        <f t="shared" si="4"/>
        <v>7000</v>
      </c>
      <c r="I123" s="29">
        <f t="shared" si="4"/>
        <v>7000</v>
      </c>
      <c r="J123" s="29">
        <f t="shared" si="4"/>
        <v>7000</v>
      </c>
      <c r="K123" s="29">
        <f t="shared" si="4"/>
        <v>7000</v>
      </c>
      <c r="L123" s="29">
        <f t="shared" si="4"/>
        <v>7000</v>
      </c>
      <c r="M123" s="29">
        <f t="shared" si="4"/>
        <v>7000</v>
      </c>
      <c r="N123" s="29">
        <f t="shared" si="4"/>
        <v>7000</v>
      </c>
      <c r="O123" s="29">
        <f>SUM(C123:N123)</f>
        <v>84000</v>
      </c>
    </row>
    <row r="124" spans="1:15" ht="31.5" x14ac:dyDescent="0.25">
      <c r="A124" s="34" t="s">
        <v>40</v>
      </c>
      <c r="B124" s="35" t="s">
        <v>99</v>
      </c>
      <c r="C124" s="29">
        <f>C121*H98</f>
        <v>0</v>
      </c>
      <c r="D124" s="29">
        <f>D121*H98</f>
        <v>0</v>
      </c>
      <c r="E124" s="29">
        <f>E121*H98</f>
        <v>0</v>
      </c>
      <c r="F124" s="29">
        <f>F121*H98</f>
        <v>0</v>
      </c>
      <c r="G124" s="29">
        <f>G121*H98</f>
        <v>0</v>
      </c>
      <c r="H124" s="29">
        <f>H121*H98</f>
        <v>0</v>
      </c>
      <c r="I124" s="29">
        <f>I121*H98</f>
        <v>0</v>
      </c>
      <c r="J124" s="29">
        <f>J121*H98</f>
        <v>0</v>
      </c>
      <c r="K124" s="29">
        <f>K121*H98</f>
        <v>0</v>
      </c>
      <c r="L124" s="29">
        <f>L121*H98</f>
        <v>0</v>
      </c>
      <c r="M124" s="29">
        <f>M121*H98</f>
        <v>0</v>
      </c>
      <c r="N124" s="29">
        <f>N121*H98</f>
        <v>0</v>
      </c>
      <c r="O124" s="29">
        <f>SUM(C124:N124)</f>
        <v>0</v>
      </c>
    </row>
    <row r="125" spans="1:15" ht="15.75" x14ac:dyDescent="0.25">
      <c r="A125" s="34" t="s">
        <v>41</v>
      </c>
      <c r="B125" s="35" t="s">
        <v>100</v>
      </c>
      <c r="C125" s="29">
        <f>SUM(C104:C110)</f>
        <v>7000</v>
      </c>
      <c r="D125" s="29">
        <f>SUM(C104:C110)</f>
        <v>7000</v>
      </c>
      <c r="E125" s="29">
        <f>SUM(C104:C110)</f>
        <v>7000</v>
      </c>
      <c r="F125" s="29">
        <f>SUM(C104:C110)</f>
        <v>7000</v>
      </c>
      <c r="G125" s="29">
        <f>SUM(C104:C110)</f>
        <v>7000</v>
      </c>
      <c r="H125" s="29">
        <f>SUM(C104:C110)</f>
        <v>7000</v>
      </c>
      <c r="I125" s="29">
        <f>SUM(C104:C110)</f>
        <v>7000</v>
      </c>
      <c r="J125" s="29">
        <f>SUM(C104:C110)</f>
        <v>7000</v>
      </c>
      <c r="K125" s="29">
        <f>SUM(C104:C110)</f>
        <v>7000</v>
      </c>
      <c r="L125" s="29">
        <f>SUM(C104:C110)</f>
        <v>7000</v>
      </c>
      <c r="M125" s="29">
        <f>SUM(C104:C110)</f>
        <v>7000</v>
      </c>
      <c r="N125" s="29">
        <f>SUM(C104:C110)</f>
        <v>7000</v>
      </c>
      <c r="O125" s="29">
        <f>SUM(C125:N125)</f>
        <v>84000</v>
      </c>
    </row>
    <row r="126" spans="1:15" ht="15.75" x14ac:dyDescent="0.25">
      <c r="A126" s="34"/>
      <c r="B126" s="35"/>
      <c r="C126" s="29"/>
      <c r="D126" s="29"/>
      <c r="E126" s="29"/>
      <c r="F126" s="29"/>
      <c r="G126" s="29"/>
      <c r="H126" s="29"/>
      <c r="I126" s="29"/>
      <c r="J126" s="29"/>
      <c r="K126" s="29"/>
      <c r="L126" s="29"/>
      <c r="M126" s="29"/>
      <c r="N126" s="29"/>
      <c r="O126" s="29"/>
    </row>
    <row r="127" spans="1:15" ht="15.75" x14ac:dyDescent="0.25">
      <c r="A127" s="34" t="s">
        <v>37</v>
      </c>
      <c r="B127" s="35"/>
      <c r="C127" s="29"/>
      <c r="D127" s="29"/>
      <c r="E127" s="29"/>
      <c r="F127" s="29"/>
      <c r="G127" s="29"/>
      <c r="H127" s="29"/>
      <c r="I127" s="29"/>
      <c r="J127" s="29"/>
      <c r="K127" s="29"/>
      <c r="L127" s="29"/>
      <c r="M127" s="29"/>
      <c r="N127" s="29"/>
      <c r="O127" s="29">
        <f t="shared" ref="O127:O132" si="5">SUM(C127:N127)</f>
        <v>0</v>
      </c>
    </row>
    <row r="128" spans="1:15" ht="31.5" x14ac:dyDescent="0.25">
      <c r="A128" s="34" t="s">
        <v>42</v>
      </c>
      <c r="B128" s="35" t="s">
        <v>101</v>
      </c>
      <c r="C128" s="29">
        <f t="shared" ref="C128:N128" si="6">C122-C123</f>
        <v>46000</v>
      </c>
      <c r="D128" s="29">
        <f t="shared" si="6"/>
        <v>67200</v>
      </c>
      <c r="E128" s="29">
        <f t="shared" si="6"/>
        <v>77800</v>
      </c>
      <c r="F128" s="29">
        <f t="shared" si="6"/>
        <v>88400</v>
      </c>
      <c r="G128" s="29">
        <f t="shared" si="6"/>
        <v>99000</v>
      </c>
      <c r="H128" s="29">
        <f t="shared" si="6"/>
        <v>99000</v>
      </c>
      <c r="I128" s="29">
        <f t="shared" si="6"/>
        <v>99000</v>
      </c>
      <c r="J128" s="29">
        <f t="shared" si="6"/>
        <v>99000</v>
      </c>
      <c r="K128" s="29">
        <f t="shared" si="6"/>
        <v>99000</v>
      </c>
      <c r="L128" s="29">
        <f t="shared" si="6"/>
        <v>99000</v>
      </c>
      <c r="M128" s="29">
        <f t="shared" si="6"/>
        <v>99000</v>
      </c>
      <c r="N128" s="29">
        <f t="shared" si="6"/>
        <v>99000</v>
      </c>
      <c r="O128" s="29">
        <f t="shared" si="5"/>
        <v>1071400</v>
      </c>
    </row>
    <row r="129" spans="1:15" ht="15.75" x14ac:dyDescent="0.25">
      <c r="A129" s="34" t="s">
        <v>46</v>
      </c>
      <c r="B129" s="35" t="s">
        <v>102</v>
      </c>
      <c r="C129" s="29">
        <f t="shared" ref="C129:N129" si="7">SUM(C130:C131)</f>
        <v>2120</v>
      </c>
      <c r="D129" s="29">
        <f t="shared" si="7"/>
        <v>2968</v>
      </c>
      <c r="E129" s="29">
        <f t="shared" si="7"/>
        <v>3392</v>
      </c>
      <c r="F129" s="29">
        <f t="shared" si="7"/>
        <v>3816</v>
      </c>
      <c r="G129" s="29">
        <f t="shared" si="7"/>
        <v>4240</v>
      </c>
      <c r="H129" s="29">
        <f t="shared" si="7"/>
        <v>4240</v>
      </c>
      <c r="I129" s="29">
        <f t="shared" si="7"/>
        <v>4240</v>
      </c>
      <c r="J129" s="29">
        <f t="shared" si="7"/>
        <v>4240</v>
      </c>
      <c r="K129" s="29">
        <f t="shared" si="7"/>
        <v>4240</v>
      </c>
      <c r="L129" s="29">
        <f t="shared" si="7"/>
        <v>4240</v>
      </c>
      <c r="M129" s="29">
        <f t="shared" si="7"/>
        <v>4240</v>
      </c>
      <c r="N129" s="29">
        <f t="shared" si="7"/>
        <v>4240</v>
      </c>
      <c r="O129" s="29">
        <f t="shared" si="5"/>
        <v>46216</v>
      </c>
    </row>
    <row r="130" spans="1:15" ht="33" x14ac:dyDescent="0.25">
      <c r="A130" s="34"/>
      <c r="B130" s="37" t="s">
        <v>103</v>
      </c>
      <c r="C130" s="31"/>
      <c r="D130" s="31"/>
      <c r="E130" s="31"/>
      <c r="F130" s="31"/>
      <c r="G130" s="31"/>
      <c r="H130" s="31"/>
      <c r="I130" s="31"/>
      <c r="J130" s="31"/>
      <c r="K130" s="31"/>
      <c r="L130" s="31"/>
      <c r="M130" s="31"/>
      <c r="N130" s="31"/>
      <c r="O130" s="31">
        <f t="shared" si="5"/>
        <v>0</v>
      </c>
    </row>
    <row r="131" spans="1:15" ht="33" x14ac:dyDescent="0.25">
      <c r="A131" s="34"/>
      <c r="B131" s="37" t="s">
        <v>104</v>
      </c>
      <c r="C131" s="31">
        <f>C122*0.04</f>
        <v>2120</v>
      </c>
      <c r="D131" s="31">
        <f t="shared" ref="D131:N131" si="8">D122*0.04</f>
        <v>2968</v>
      </c>
      <c r="E131" s="31">
        <f t="shared" si="8"/>
        <v>3392</v>
      </c>
      <c r="F131" s="31">
        <f t="shared" si="8"/>
        <v>3816</v>
      </c>
      <c r="G131" s="31">
        <f t="shared" si="8"/>
        <v>4240</v>
      </c>
      <c r="H131" s="31">
        <f t="shared" si="8"/>
        <v>4240</v>
      </c>
      <c r="I131" s="31">
        <f t="shared" si="8"/>
        <v>4240</v>
      </c>
      <c r="J131" s="31">
        <f t="shared" si="8"/>
        <v>4240</v>
      </c>
      <c r="K131" s="31">
        <f t="shared" si="8"/>
        <v>4240</v>
      </c>
      <c r="L131" s="31">
        <f t="shared" si="8"/>
        <v>4240</v>
      </c>
      <c r="M131" s="31">
        <f t="shared" si="8"/>
        <v>4240</v>
      </c>
      <c r="N131" s="31">
        <f t="shared" si="8"/>
        <v>4240</v>
      </c>
      <c r="O131" s="31">
        <f t="shared" si="5"/>
        <v>46216</v>
      </c>
    </row>
    <row r="132" spans="1:15" ht="31.5" x14ac:dyDescent="0.25">
      <c r="A132" s="34" t="s">
        <v>50</v>
      </c>
      <c r="B132" s="33" t="s">
        <v>105</v>
      </c>
      <c r="C132" s="31">
        <f t="shared" ref="C132:N132" si="9">C128-C129</f>
        <v>43880</v>
      </c>
      <c r="D132" s="31">
        <f t="shared" si="9"/>
        <v>64232</v>
      </c>
      <c r="E132" s="31">
        <f t="shared" si="9"/>
        <v>74408</v>
      </c>
      <c r="F132" s="31">
        <f t="shared" si="9"/>
        <v>84584</v>
      </c>
      <c r="G132" s="31">
        <f t="shared" si="9"/>
        <v>94760</v>
      </c>
      <c r="H132" s="31">
        <f t="shared" si="9"/>
        <v>94760</v>
      </c>
      <c r="I132" s="31">
        <f t="shared" si="9"/>
        <v>94760</v>
      </c>
      <c r="J132" s="31">
        <f t="shared" si="9"/>
        <v>94760</v>
      </c>
      <c r="K132" s="31">
        <f t="shared" si="9"/>
        <v>94760</v>
      </c>
      <c r="L132" s="31">
        <f t="shared" si="9"/>
        <v>94760</v>
      </c>
      <c r="M132" s="31">
        <f t="shared" si="9"/>
        <v>94760</v>
      </c>
      <c r="N132" s="31">
        <f t="shared" si="9"/>
        <v>94760</v>
      </c>
      <c r="O132" s="31">
        <f t="shared" si="5"/>
        <v>1025184</v>
      </c>
    </row>
    <row r="133" spans="1:15" ht="16.5" customHeight="1" x14ac:dyDescent="0.25">
      <c r="A133" s="46" t="s">
        <v>52</v>
      </c>
      <c r="B133" s="33" t="s">
        <v>106</v>
      </c>
      <c r="C133" s="46">
        <f>-C132+B134</f>
        <v>-393880</v>
      </c>
      <c r="D133" s="46">
        <f t="shared" ref="D133:N133" si="10">C133+D132</f>
        <v>-329648</v>
      </c>
      <c r="E133" s="46">
        <f t="shared" si="10"/>
        <v>-255240</v>
      </c>
      <c r="F133" s="46">
        <f t="shared" si="10"/>
        <v>-170656</v>
      </c>
      <c r="G133" s="46">
        <f t="shared" si="10"/>
        <v>-75896</v>
      </c>
      <c r="H133" s="46">
        <f t="shared" si="10"/>
        <v>18864</v>
      </c>
      <c r="I133" s="46">
        <f t="shared" si="10"/>
        <v>113624</v>
      </c>
      <c r="J133" s="46">
        <f t="shared" si="10"/>
        <v>208384</v>
      </c>
      <c r="K133" s="46">
        <f t="shared" si="10"/>
        <v>303144</v>
      </c>
      <c r="L133" s="46">
        <f t="shared" si="10"/>
        <v>397904</v>
      </c>
      <c r="M133" s="46">
        <f t="shared" si="10"/>
        <v>492664</v>
      </c>
      <c r="N133" s="46">
        <f t="shared" si="10"/>
        <v>587424</v>
      </c>
      <c r="O133" s="67">
        <f>D143/D139</f>
        <v>0.88729790548727716</v>
      </c>
    </row>
    <row r="134" spans="1:15" ht="15.75" x14ac:dyDescent="0.25">
      <c r="A134" s="46"/>
      <c r="B134" s="38">
        <f>-F63</f>
        <v>-350000</v>
      </c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67"/>
    </row>
    <row r="135" spans="1:15" ht="18.75" x14ac:dyDescent="0.25">
      <c r="A135" s="19"/>
    </row>
    <row r="136" spans="1:15" ht="18.75" x14ac:dyDescent="0.25">
      <c r="A136" s="43" t="s">
        <v>107</v>
      </c>
      <c r="B136" s="43"/>
      <c r="C136" s="43"/>
      <c r="D136" s="43"/>
      <c r="E136" s="43"/>
      <c r="F136" s="23"/>
      <c r="G136" s="23"/>
      <c r="H136" s="23"/>
      <c r="I136" s="23"/>
      <c r="J136" s="23"/>
      <c r="K136" s="23"/>
      <c r="L136" s="23"/>
      <c r="M136" s="23"/>
      <c r="N136" s="23"/>
      <c r="O136" s="23"/>
    </row>
    <row r="137" spans="1:15" ht="18.75" x14ac:dyDescent="0.25">
      <c r="A137" s="44" t="s">
        <v>108</v>
      </c>
      <c r="B137" s="44"/>
      <c r="C137" s="44"/>
      <c r="D137" s="44"/>
      <c r="E137" s="44"/>
    </row>
    <row r="138" spans="1:15" ht="47.25" x14ac:dyDescent="0.25">
      <c r="A138" s="39" t="s">
        <v>6</v>
      </c>
      <c r="B138" s="29" t="s">
        <v>82</v>
      </c>
      <c r="C138" s="29" t="s">
        <v>109</v>
      </c>
      <c r="D138" s="29" t="s">
        <v>110</v>
      </c>
      <c r="E138" s="29" t="s">
        <v>111</v>
      </c>
    </row>
    <row r="139" spans="1:15" ht="31.5" x14ac:dyDescent="0.25">
      <c r="A139" s="39" t="s">
        <v>13</v>
      </c>
      <c r="B139" s="40" t="s">
        <v>112</v>
      </c>
      <c r="C139" s="29" t="s">
        <v>113</v>
      </c>
      <c r="D139" s="41">
        <f>E139/12</f>
        <v>96283.333333333328</v>
      </c>
      <c r="E139" s="29">
        <f>O122</f>
        <v>1155400</v>
      </c>
    </row>
    <row r="140" spans="1:15" ht="31.5" x14ac:dyDescent="0.25">
      <c r="A140" s="39" t="s">
        <v>24</v>
      </c>
      <c r="B140" s="40" t="s">
        <v>114</v>
      </c>
      <c r="C140" s="29" t="s">
        <v>113</v>
      </c>
      <c r="D140" s="41">
        <f>E140/12</f>
        <v>10851.333333333334</v>
      </c>
      <c r="E140" s="29">
        <f>E141+E142</f>
        <v>130216</v>
      </c>
    </row>
    <row r="141" spans="1:15" ht="15.75" x14ac:dyDescent="0.25">
      <c r="A141" s="39" t="s">
        <v>33</v>
      </c>
      <c r="B141" s="40" t="s">
        <v>115</v>
      </c>
      <c r="C141" s="29" t="s">
        <v>113</v>
      </c>
      <c r="D141" s="41">
        <f>E141/12</f>
        <v>7000</v>
      </c>
      <c r="E141" s="29">
        <f>O123</f>
        <v>84000</v>
      </c>
    </row>
    <row r="142" spans="1:15" ht="15.75" x14ac:dyDescent="0.25">
      <c r="A142" s="39" t="s">
        <v>38</v>
      </c>
      <c r="B142" s="40" t="s">
        <v>78</v>
      </c>
      <c r="C142" s="29" t="s">
        <v>113</v>
      </c>
      <c r="D142" s="41">
        <f>E142/12</f>
        <v>3851.3333333333335</v>
      </c>
      <c r="E142" s="29">
        <f>O129</f>
        <v>46216</v>
      </c>
    </row>
    <row r="143" spans="1:15" ht="15.75" x14ac:dyDescent="0.25">
      <c r="A143" s="39" t="s">
        <v>42</v>
      </c>
      <c r="B143" s="40" t="s">
        <v>116</v>
      </c>
      <c r="C143" s="29" t="s">
        <v>113</v>
      </c>
      <c r="D143" s="41">
        <f>E143/12</f>
        <v>85432</v>
      </c>
      <c r="E143" s="29">
        <f>E139-E140</f>
        <v>1025184</v>
      </c>
    </row>
    <row r="144" spans="1:15" ht="15.75" x14ac:dyDescent="0.25">
      <c r="A144" s="39" t="s">
        <v>46</v>
      </c>
      <c r="B144" s="40" t="s">
        <v>117</v>
      </c>
      <c r="C144" s="29" t="s">
        <v>118</v>
      </c>
      <c r="D144" s="41" t="s">
        <v>119</v>
      </c>
      <c r="E144" s="29">
        <v>6</v>
      </c>
    </row>
    <row r="145" spans="1:15" ht="31.5" x14ac:dyDescent="0.25">
      <c r="A145" s="39" t="s">
        <v>50</v>
      </c>
      <c r="B145" s="40" t="s">
        <v>120</v>
      </c>
      <c r="C145" s="29" t="s">
        <v>121</v>
      </c>
      <c r="D145" s="29" t="s">
        <v>119</v>
      </c>
      <c r="E145" s="42">
        <f>D143/D139</f>
        <v>0.88729790548727716</v>
      </c>
    </row>
    <row r="146" spans="1:15" ht="18.75" x14ac:dyDescent="0.25">
      <c r="A146" s="12"/>
    </row>
    <row r="147" spans="1:15" ht="18.75" x14ac:dyDescent="0.25">
      <c r="A147" s="43" t="s">
        <v>122</v>
      </c>
      <c r="B147" s="43"/>
      <c r="C147" s="43"/>
      <c r="D147" s="43"/>
      <c r="E147" s="43"/>
      <c r="F147" s="23"/>
      <c r="G147" s="23"/>
      <c r="H147" s="23"/>
      <c r="I147" s="23"/>
      <c r="J147" s="23"/>
      <c r="K147" s="23"/>
      <c r="L147" s="23"/>
      <c r="M147" s="23"/>
      <c r="N147" s="23"/>
      <c r="O147" s="23"/>
    </row>
    <row r="148" spans="1:15" ht="18.75" x14ac:dyDescent="0.25">
      <c r="A148" s="44" t="s">
        <v>123</v>
      </c>
      <c r="B148" s="44"/>
      <c r="C148" s="44"/>
      <c r="D148" s="44"/>
    </row>
    <row r="149" spans="1:15" ht="62.25" customHeight="1" x14ac:dyDescent="0.25">
      <c r="A149" s="2" t="s">
        <v>58</v>
      </c>
      <c r="B149" s="45" t="s">
        <v>124</v>
      </c>
      <c r="C149" s="24" t="s">
        <v>11</v>
      </c>
      <c r="D149" s="45" t="s">
        <v>125</v>
      </c>
    </row>
    <row r="150" spans="1:15" ht="15.75" x14ac:dyDescent="0.25">
      <c r="A150" s="25" t="s">
        <v>66</v>
      </c>
      <c r="B150" s="45"/>
      <c r="C150" s="21" t="s">
        <v>126</v>
      </c>
      <c r="D150" s="45"/>
    </row>
    <row r="151" spans="1:15" ht="180" customHeight="1" x14ac:dyDescent="0.25">
      <c r="A151" s="25">
        <v>1</v>
      </c>
      <c r="B151" s="8" t="s">
        <v>127</v>
      </c>
      <c r="C151" s="21">
        <v>350000</v>
      </c>
      <c r="D151" s="21">
        <v>100</v>
      </c>
    </row>
    <row r="152" spans="1:15" ht="31.5" x14ac:dyDescent="0.25">
      <c r="A152" s="25">
        <v>2</v>
      </c>
      <c r="B152" s="8" t="s">
        <v>128</v>
      </c>
      <c r="C152" s="21"/>
      <c r="D152" s="21"/>
    </row>
    <row r="153" spans="1:15" ht="47.25" x14ac:dyDescent="0.25">
      <c r="A153" s="25">
        <v>3</v>
      </c>
      <c r="B153" s="8" t="s">
        <v>129</v>
      </c>
      <c r="C153" s="21"/>
      <c r="D153" s="21"/>
    </row>
    <row r="154" spans="1:15" ht="15.75" x14ac:dyDescent="0.25">
      <c r="A154" s="20">
        <v>4</v>
      </c>
      <c r="B154" s="8" t="s">
        <v>51</v>
      </c>
      <c r="C154" s="30">
        <f>SUM(C151:C153)</f>
        <v>350000</v>
      </c>
      <c r="D154" s="30">
        <f>SUM(D151:D153)</f>
        <v>100</v>
      </c>
    </row>
    <row r="155" spans="1:15" ht="18.75" x14ac:dyDescent="0.25">
      <c r="A155" s="26"/>
    </row>
    <row r="156" spans="1:15" ht="18.75" x14ac:dyDescent="0.25">
      <c r="A156" s="43" t="s">
        <v>130</v>
      </c>
      <c r="B156" s="43"/>
      <c r="C156" s="43"/>
      <c r="D156" s="43"/>
    </row>
    <row r="157" spans="1:15" ht="19.5" thickBot="1" x14ac:dyDescent="0.3">
      <c r="A157" s="44" t="s">
        <v>131</v>
      </c>
      <c r="B157" s="44"/>
      <c r="C157" s="44"/>
    </row>
    <row r="158" spans="1:15" ht="78" customHeight="1" x14ac:dyDescent="0.25">
      <c r="A158" s="70" t="s">
        <v>132</v>
      </c>
      <c r="B158" s="71" t="s">
        <v>133</v>
      </c>
      <c r="C158" s="71" t="s">
        <v>134</v>
      </c>
    </row>
    <row r="159" spans="1:15" ht="35.25" customHeight="1" x14ac:dyDescent="0.25">
      <c r="A159" s="64" t="s">
        <v>13</v>
      </c>
      <c r="B159" s="68" t="s">
        <v>174</v>
      </c>
      <c r="C159" s="68" t="s">
        <v>176</v>
      </c>
      <c r="D159" s="69"/>
      <c r="E159" s="69"/>
      <c r="F159" s="69"/>
      <c r="G159" s="69"/>
    </row>
    <row r="160" spans="1:15" ht="35.25" customHeight="1" x14ac:dyDescent="0.25">
      <c r="A160" s="64" t="s">
        <v>24</v>
      </c>
      <c r="B160" s="68" t="s">
        <v>175</v>
      </c>
      <c r="C160" s="68" t="s">
        <v>177</v>
      </c>
      <c r="D160" s="69"/>
      <c r="E160" s="69"/>
      <c r="F160" s="69"/>
      <c r="G160" s="69"/>
    </row>
    <row r="161" spans="1:3" ht="35.25" customHeight="1" x14ac:dyDescent="0.25">
      <c r="A161" s="64" t="s">
        <v>33</v>
      </c>
      <c r="B161" s="64"/>
      <c r="C161" s="64"/>
    </row>
    <row r="162" spans="1:3" ht="15.75" x14ac:dyDescent="0.25">
      <c r="A162" s="64" t="s">
        <v>37</v>
      </c>
      <c r="B162" s="64"/>
      <c r="C162" s="64"/>
    </row>
    <row r="163" spans="1:3" ht="18.75" x14ac:dyDescent="0.25">
      <c r="A163" s="12"/>
    </row>
  </sheetData>
  <mergeCells count="73">
    <mergeCell ref="A1:G1"/>
    <mergeCell ref="A2:G2"/>
    <mergeCell ref="A3:G3"/>
    <mergeCell ref="A4:G4"/>
    <mergeCell ref="A5:G5"/>
    <mergeCell ref="A6:G6"/>
    <mergeCell ref="A7:G7"/>
    <mergeCell ref="A8:G8"/>
    <mergeCell ref="A9:G9"/>
    <mergeCell ref="A10:G10"/>
    <mergeCell ref="A11:G11"/>
    <mergeCell ref="A12:G12"/>
    <mergeCell ref="A13:G13"/>
    <mergeCell ref="A14:G14"/>
    <mergeCell ref="A15:G15"/>
    <mergeCell ref="A16:G16"/>
    <mergeCell ref="A17:G17"/>
    <mergeCell ref="A18:G18"/>
    <mergeCell ref="A19:G19"/>
    <mergeCell ref="A20:G20"/>
    <mergeCell ref="A26:G26"/>
    <mergeCell ref="A27:G27"/>
    <mergeCell ref="A65:G65"/>
    <mergeCell ref="A21:G21"/>
    <mergeCell ref="A22:G22"/>
    <mergeCell ref="A23:G23"/>
    <mergeCell ref="A24:G24"/>
    <mergeCell ref="A25:G25"/>
    <mergeCell ref="A81:G81"/>
    <mergeCell ref="A82:H82"/>
    <mergeCell ref="A83:H83"/>
    <mergeCell ref="A84:H84"/>
    <mergeCell ref="A85:H85"/>
    <mergeCell ref="A86:H86"/>
    <mergeCell ref="A87:H87"/>
    <mergeCell ref="A88:H88"/>
    <mergeCell ref="A89:H89"/>
    <mergeCell ref="A90:H90"/>
    <mergeCell ref="G91:G92"/>
    <mergeCell ref="H91:H92"/>
    <mergeCell ref="A100:C100"/>
    <mergeCell ref="A101:C101"/>
    <mergeCell ref="B102:B103"/>
    <mergeCell ref="C102:C103"/>
    <mergeCell ref="B91:B92"/>
    <mergeCell ref="C91:C92"/>
    <mergeCell ref="D91:D92"/>
    <mergeCell ref="E91:E92"/>
    <mergeCell ref="F91:F92"/>
    <mergeCell ref="A116:O116"/>
    <mergeCell ref="A117:O117"/>
    <mergeCell ref="A133:A134"/>
    <mergeCell ref="C133:C134"/>
    <mergeCell ref="D133:D134"/>
    <mergeCell ref="E133:E134"/>
    <mergeCell ref="F133:F134"/>
    <mergeCell ref="G133:G134"/>
    <mergeCell ref="H133:H134"/>
    <mergeCell ref="I133:I134"/>
    <mergeCell ref="J133:J134"/>
    <mergeCell ref="K133:K134"/>
    <mergeCell ref="L133:L134"/>
    <mergeCell ref="M133:M134"/>
    <mergeCell ref="N133:N134"/>
    <mergeCell ref="O133:O134"/>
    <mergeCell ref="A156:D156"/>
    <mergeCell ref="A157:C157"/>
    <mergeCell ref="A136:E136"/>
    <mergeCell ref="A137:E137"/>
    <mergeCell ref="A147:E147"/>
    <mergeCell ref="A148:D148"/>
    <mergeCell ref="B149:B150"/>
    <mergeCell ref="D149:D150"/>
  </mergeCells>
  <hyperlinks>
    <hyperlink ref="A6" r:id="rId1" display="1.4.E-mail, телефон 89508012136@mail.ru    8-950-801-21-36" xr:uid="{00000000-0004-0000-0000-000000000000}"/>
  </hyperlinks>
  <pageMargins left="0.7" right="0.7" top="0.75" bottom="0.75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Носикова Евгения Геннадьевна</dc:creator>
  <dc:description/>
  <cp:lastModifiedBy>Ресепшн</cp:lastModifiedBy>
  <cp:revision>1</cp:revision>
  <cp:lastPrinted>2024-05-17T07:39:17Z</cp:lastPrinted>
  <dcterms:created xsi:type="dcterms:W3CDTF">2015-06-05T18:19:34Z</dcterms:created>
  <dcterms:modified xsi:type="dcterms:W3CDTF">2025-09-10T06:05:58Z</dcterms:modified>
  <dc:language>ru-RU</dc:language>
</cp:coreProperties>
</file>