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eception\Desktop\Для заполнения\"/>
    </mc:Choice>
  </mc:AlternateContent>
  <xr:revisionPtr revIDLastSave="0" documentId="13_ncr:1_{85B33743-1225-4C67-8BDD-D48E02BBE75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139" i="1" l="1"/>
  <c r="D137" i="1"/>
  <c r="E137" i="1"/>
  <c r="F137" i="1"/>
  <c r="G137" i="1"/>
  <c r="H137" i="1"/>
  <c r="I137" i="1"/>
  <c r="J137" i="1"/>
  <c r="K137" i="1"/>
  <c r="L137" i="1"/>
  <c r="M137" i="1"/>
  <c r="N137" i="1"/>
  <c r="C137" i="1"/>
  <c r="F31" i="1"/>
  <c r="F32" i="1"/>
  <c r="F33" i="1"/>
  <c r="F34" i="1"/>
  <c r="F35" i="1"/>
  <c r="F36" i="1"/>
  <c r="F37" i="1"/>
  <c r="F38" i="1"/>
  <c r="F39" i="1"/>
  <c r="F40" i="1"/>
  <c r="F41" i="1"/>
  <c r="F29" i="1" s="1"/>
  <c r="F42" i="1"/>
  <c r="F43" i="1"/>
  <c r="F44" i="1"/>
  <c r="F47" i="1"/>
  <c r="F48" i="1"/>
  <c r="F49" i="1"/>
  <c r="F50" i="1"/>
  <c r="F51" i="1"/>
  <c r="F52" i="1"/>
  <c r="F46" i="1"/>
  <c r="F30" i="1"/>
  <c r="D160" i="1"/>
  <c r="C160" i="1"/>
  <c r="O136" i="1"/>
  <c r="O133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C120" i="1"/>
  <c r="H103" i="1"/>
  <c r="F103" i="1"/>
  <c r="H102" i="1"/>
  <c r="F102" i="1"/>
  <c r="H101" i="1"/>
  <c r="F101" i="1"/>
  <c r="H100" i="1"/>
  <c r="F100" i="1"/>
  <c r="H99" i="1"/>
  <c r="F99" i="1"/>
  <c r="F66" i="1"/>
  <c r="F65" i="1" s="1"/>
  <c r="F62" i="1"/>
  <c r="F61" i="1" s="1"/>
  <c r="F60" i="1"/>
  <c r="F59" i="1"/>
  <c r="F58" i="1"/>
  <c r="F57" i="1"/>
  <c r="F56" i="1"/>
  <c r="F55" i="1"/>
  <c r="F54" i="1"/>
  <c r="F45" i="1" l="1"/>
  <c r="F69" i="1" s="1"/>
  <c r="B140" i="1" s="1"/>
  <c r="F104" i="1"/>
  <c r="F128" i="1" s="1"/>
  <c r="F53" i="1"/>
  <c r="H104" i="1"/>
  <c r="H130" i="1" s="1"/>
  <c r="H129" i="1" s="1"/>
  <c r="O131" i="1"/>
  <c r="I128" i="1" l="1"/>
  <c r="I135" i="1" s="1"/>
  <c r="K128" i="1"/>
  <c r="K135" i="1" s="1"/>
  <c r="J128" i="1"/>
  <c r="J135" i="1" s="1"/>
  <c r="D128" i="1"/>
  <c r="D135" i="1" s="1"/>
  <c r="N128" i="1"/>
  <c r="N135" i="1" s="1"/>
  <c r="E128" i="1"/>
  <c r="C128" i="1"/>
  <c r="H128" i="1"/>
  <c r="H134" i="1" s="1"/>
  <c r="M128" i="1"/>
  <c r="M135" i="1" s="1"/>
  <c r="G128" i="1"/>
  <c r="G135" i="1" s="1"/>
  <c r="L128" i="1"/>
  <c r="L135" i="1" s="1"/>
  <c r="F130" i="1"/>
  <c r="F129" i="1" s="1"/>
  <c r="F134" i="1" s="1"/>
  <c r="K130" i="1"/>
  <c r="K129" i="1" s="1"/>
  <c r="J130" i="1"/>
  <c r="J129" i="1" s="1"/>
  <c r="N130" i="1"/>
  <c r="N129" i="1" s="1"/>
  <c r="L130" i="1"/>
  <c r="L129" i="1" s="1"/>
  <c r="D130" i="1"/>
  <c r="D129" i="1" s="1"/>
  <c r="E130" i="1"/>
  <c r="E129" i="1" s="1"/>
  <c r="I130" i="1"/>
  <c r="I129" i="1" s="1"/>
  <c r="G130" i="1"/>
  <c r="G129" i="1" s="1"/>
  <c r="M130" i="1"/>
  <c r="M129" i="1" s="1"/>
  <c r="M134" i="1" s="1"/>
  <c r="C130" i="1"/>
  <c r="C129" i="1" s="1"/>
  <c r="F135" i="1"/>
  <c r="E134" i="1" l="1"/>
  <c r="E135" i="1"/>
  <c r="G134" i="1"/>
  <c r="F138" i="1"/>
  <c r="I134" i="1"/>
  <c r="I138" i="1" s="1"/>
  <c r="N134" i="1"/>
  <c r="N138" i="1" s="1"/>
  <c r="O130" i="1"/>
  <c r="J134" i="1"/>
  <c r="J138" i="1" s="1"/>
  <c r="D134" i="1"/>
  <c r="D138" i="1" s="1"/>
  <c r="K134" i="1"/>
  <c r="K138" i="1" s="1"/>
  <c r="L134" i="1"/>
  <c r="L138" i="1" s="1"/>
  <c r="O128" i="1"/>
  <c r="E145" i="1" s="1"/>
  <c r="D145" i="1" s="1"/>
  <c r="H135" i="1"/>
  <c r="H138" i="1" s="1"/>
  <c r="O129" i="1"/>
  <c r="E147" i="1" s="1"/>
  <c r="D147" i="1" s="1"/>
  <c r="M138" i="1"/>
  <c r="G138" i="1"/>
  <c r="C135" i="1"/>
  <c r="C134" i="1"/>
  <c r="E138" i="1" l="1"/>
  <c r="O137" i="1"/>
  <c r="O135" i="1"/>
  <c r="E148" i="1" s="1"/>
  <c r="D148" i="1" s="1"/>
  <c r="C138" i="1"/>
  <c r="O134" i="1"/>
  <c r="E146" i="1" l="1"/>
  <c r="E149" i="1" s="1"/>
  <c r="D149" i="1" s="1"/>
  <c r="E151" i="1" s="1"/>
  <c r="C139" i="1"/>
  <c r="D139" i="1" s="1"/>
  <c r="E139" i="1" s="1"/>
  <c r="F139" i="1" s="1"/>
  <c r="G139" i="1" s="1"/>
  <c r="H139" i="1" s="1"/>
  <c r="I139" i="1" s="1"/>
  <c r="J139" i="1" s="1"/>
  <c r="K139" i="1" s="1"/>
  <c r="L139" i="1" s="1"/>
  <c r="M139" i="1" s="1"/>
  <c r="N139" i="1" s="1"/>
  <c r="O138" i="1"/>
  <c r="D146" i="1" l="1"/>
</calcChain>
</file>

<file path=xl/sharedStrings.xml><?xml version="1.0" encoding="utf-8"?>
<sst xmlns="http://schemas.openxmlformats.org/spreadsheetml/2006/main" count="273" uniqueCount="198">
  <si>
    <t>Форма бизнес-плана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</si>
  <si>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</si>
  <si>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t>1.8.Дополнительные знания, умения, навыки, опыт в организации бизнеса</t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</si>
  <si>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</si>
  <si>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</si>
  <si>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Таблица 1</t>
  </si>
  <si>
    <t>№ 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</si>
  <si>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</si>
  <si>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</si>
  <si>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</si>
  <si>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</si>
  <si>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</si>
  <si>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</si>
  <si>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</si>
  <si>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</si>
  <si>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</si>
  <si>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</si>
  <si>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</si>
  <si>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</si>
  <si>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</si>
  <si>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</si>
  <si>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</si>
  <si>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</si>
  <si>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</si>
  <si>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2.</t>
  </si>
  <si>
    <t>Материально-производственные запасы</t>
  </si>
  <si>
    <t>2.1.</t>
  </si>
  <si>
    <t>2.2.</t>
  </si>
  <si>
    <t>2.3.</t>
  </si>
  <si>
    <t>2.4.</t>
  </si>
  <si>
    <t>2.5.</t>
  </si>
  <si>
    <t>2.6.</t>
  </si>
  <si>
    <t>2.7.</t>
  </si>
  <si>
    <t>3.</t>
  </si>
  <si>
    <t>Имущественные обязательства (аренда (до 15% назначаемой выплаты)</t>
  </si>
  <si>
    <t>3.1.</t>
  </si>
  <si>
    <t>3.2.</t>
  </si>
  <si>
    <t>…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</si>
  <si>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</si>
  <si>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</si>
  <si>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</si>
  <si>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</si>
  <si>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</si>
  <si>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</si>
  <si>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</si>
  <si>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</si>
  <si>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</si>
  <si>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</si>
  <si>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</si>
  <si>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</si>
  <si>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7.</t>
  </si>
  <si>
    <t>ИТОГО</t>
  </si>
  <si>
    <t>8.</t>
  </si>
  <si>
    <r>
      <rPr>
        <b/>
        <sz val="14"/>
        <color theme="1"/>
        <rFont val="Times New Roman"/>
        <family val="1"/>
        <charset val="204"/>
      </rP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</si>
  <si>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rPr>
        <b/>
        <sz val="14"/>
        <color theme="1"/>
        <rFont val="Times New Roman"/>
        <family val="1"/>
        <charset val="204"/>
      </rPr>
      <t>3.2. Местоположение целевой аудитории (субъект РФ, населенный пункт)</t>
    </r>
    <r>
      <rPr>
        <sz val="14"/>
        <color theme="1"/>
        <rFont val="Times New Roman"/>
        <family val="1"/>
        <charset val="204"/>
      </rPr>
      <t xml:space="preserve"> Липецк, Липецкая область</t>
    </r>
  </si>
  <si>
    <r>
      <rPr>
        <b/>
        <sz val="14"/>
        <color theme="1"/>
        <rFont val="Times New Roman"/>
        <family val="1"/>
        <charset val="204"/>
      </rP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</si>
  <si>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rPr>
        <b/>
        <sz val="14"/>
        <color theme="1"/>
        <rFont val="Times New Roman"/>
        <family val="1"/>
        <charset val="204"/>
      </rP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</si>
  <si>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t>Таблица 3</t>
  </si>
  <si>
    <t>№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</si>
  <si>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</si>
  <si>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</si>
  <si>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</si>
  <si>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</si>
  <si>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</si>
  <si>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</si>
  <si>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</si>
  <si>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п/п</t>
  </si>
  <si>
    <t>ИТОГО В МЕСЯЦ</t>
  </si>
  <si>
    <r>
      <rPr>
        <b/>
        <sz val="14"/>
        <color theme="1"/>
        <rFont val="Times New Roman"/>
        <family val="1"/>
        <charset val="204"/>
      </rP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</si>
  <si>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</si>
  <si>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</si>
  <si>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</si>
  <si>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</si>
  <si>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</si>
  <si>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</si>
  <si>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</si>
  <si>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</si>
  <si>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Заработная плата персонала с фиксированными страховыми взносами</t>
  </si>
  <si>
    <t>Налоги</t>
  </si>
  <si>
    <r>
      <rPr>
        <b/>
        <sz val="14"/>
        <color theme="1"/>
        <rFont val="Times New Roman"/>
        <family val="1"/>
        <charset val="204"/>
      </rP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</si>
  <si>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</si>
  <si>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</si>
  <si>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</si>
  <si>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</si>
  <si>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</si>
  <si>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</si>
  <si>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</si>
  <si>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</si>
  <si>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</si>
  <si>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</si>
  <si>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</si>
  <si>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</si>
  <si>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</si>
  <si>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</si>
  <si>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</si>
  <si>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</si>
  <si>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</si>
  <si>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</si>
  <si>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Расходы, руб., в том числе: (перечисление расходов)</t>
  </si>
  <si>
    <t>Расходные материалы</t>
  </si>
  <si>
    <t>Расходы (иные)</t>
  </si>
  <si>
    <t>Прибыль/ убыток, руб.</t>
  </si>
  <si>
    <t>Налоги, руб.</t>
  </si>
  <si>
    <t>Социальное страхование ИП</t>
  </si>
  <si>
    <t>Налог на прибыль (НПД, патент, УСН)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</si>
  <si>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</si>
  <si>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</si>
  <si>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</si>
  <si>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</si>
  <si>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</si>
  <si>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месяц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</si>
  <si>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</si>
  <si>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</si>
  <si>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</si>
  <si>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</si>
  <si>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</si>
  <si>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</si>
  <si>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</si>
  <si>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</si>
  <si>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Х</t>
  </si>
  <si>
    <t>Рентабельность чистой прибыли</t>
  </si>
  <si>
    <t>%</t>
  </si>
  <si>
    <t>5.3.Источники финансирования бизнес-плана</t>
  </si>
  <si>
    <t>Таблица 7</t>
  </si>
  <si>
    <t>Источник финансирования</t>
  </si>
  <si>
    <t>Доля от общей суммы затрат (%)</t>
  </si>
  <si>
    <t>(руб.)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</si>
  <si>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</si>
  <si>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</si>
  <si>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</si>
  <si>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r>
      <rPr>
        <b/>
        <sz val="14"/>
        <color theme="1"/>
        <rFont val="Times New Roman"/>
        <family val="1"/>
        <charset val="204"/>
      </rP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</si>
  <si>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t>Таблица 8</t>
  </si>
  <si>
    <t xml:space="preserve">№ п/п </t>
  </si>
  <si>
    <t>Наиболее вероятные риски</t>
  </si>
  <si>
    <t>Меры по предотвращению рисков</t>
  </si>
  <si>
    <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</si>
  <si>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1.4.E-mail, телефон    </t>
  </si>
  <si>
    <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</si>
  <si>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</si>
  <si>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t xml:space="preserve">2.6.Адрес места ведения бизнеса, площадь, стоимость аренды (периодичность уплаты) или право собственности 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</si>
  <si>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</si>
  <si>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</si>
  <si>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1.9.Потребность в обучении/повышении квалификации с обоснованием </t>
  </si>
  <si>
    <t xml:space="preserve">2.5.Планируемый график работы (дней в неделю), в том числе с указанием часов в неделю </t>
  </si>
  <si>
    <t xml:space="preserve">2.7.Имеющееся оборудование/товары/сырье/имущество для бизнеса </t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</si>
  <si>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1-2 месяца</t>
    </r>
  </si>
  <si>
    <t>1.10.</t>
  </si>
  <si>
    <t>1.11.</t>
  </si>
  <si>
    <t>1.12.</t>
  </si>
  <si>
    <t>1.13.</t>
  </si>
  <si>
    <t>1.14.</t>
  </si>
  <si>
    <t>1.15.</t>
  </si>
  <si>
    <t>Кресло (кушетка)</t>
  </si>
  <si>
    <t>Стул мастера</t>
  </si>
  <si>
    <t>Лампа</t>
  </si>
  <si>
    <t>Увлажнитель воздуха</t>
  </si>
  <si>
    <t>Кондиционер</t>
  </si>
  <si>
    <t>Стерилизатор</t>
  </si>
  <si>
    <t>Метеостанция</t>
  </si>
  <si>
    <t>Лампа кольцевая</t>
  </si>
  <si>
    <t>Стеллажи</t>
  </si>
  <si>
    <t>Кресло посетителя</t>
  </si>
  <si>
    <t>Стол посетителя</t>
  </si>
  <si>
    <t>Комод</t>
  </si>
  <si>
    <t>Набор инструментов</t>
  </si>
  <si>
    <t>Вывеска</t>
  </si>
  <si>
    <t>Плед</t>
  </si>
  <si>
    <t xml:space="preserve">Яндекс маркет </t>
  </si>
  <si>
    <t>Ресницы</t>
  </si>
  <si>
    <t>Клей</t>
  </si>
  <si>
    <t>Праймер</t>
  </si>
  <si>
    <t>Ремувер</t>
  </si>
  <si>
    <t>Патчи, скотч</t>
  </si>
  <si>
    <t>Перчатки</t>
  </si>
  <si>
    <t>Составы</t>
  </si>
  <si>
    <t>Наращивание ресниц</t>
  </si>
  <si>
    <t>Ламинирование ресниц</t>
  </si>
  <si>
    <t>Корекция бровей</t>
  </si>
  <si>
    <t>шт.</t>
  </si>
  <si>
    <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Иванов Иван Иванович</t>
    </r>
  </si>
  <si>
    <r>
      <t>1.3.Место жительства</t>
    </r>
    <r>
      <rPr>
        <sz val="14"/>
        <color theme="1"/>
        <rFont val="Times New Roman"/>
        <family val="1"/>
        <charset val="204"/>
      </rPr>
      <t xml:space="preserve"> Липецкая область</t>
    </r>
  </si>
  <si>
    <r>
      <t>2.1.Наименование проекта</t>
    </r>
    <r>
      <rPr>
        <sz val="14"/>
        <color theme="1"/>
        <rFont val="Times New Roman"/>
        <family val="1"/>
        <charset val="204"/>
      </rPr>
      <t xml:space="preserve"> Наращивание ресниц</t>
    </r>
  </si>
  <si>
    <r>
      <t>2.2.Цели и задачи проекта</t>
    </r>
    <r>
      <rPr>
        <sz val="14"/>
        <color theme="1"/>
        <rFont val="Times New Roman"/>
        <family val="1"/>
        <charset val="204"/>
      </rPr>
      <t xml:space="preserve"> **Цели:**
1. **Основная цель:** Создать прибыльный бизнес по предоставлению услуг наращивания ресниц, обеспечивая высокий уровень сервиса и удовлетворенность клиентов.
2. **Качественная цель:** Обеспечить высокий стандарт качества услуг и материалов, соответствующий требованиям индустрии красоты.
3. **Финансовая цель:** Достичь стабильного дохода в течение первых шести месяцев работы.
**Задачи:**
1. Оборудовать рабочее место всем необходимым для профессионального наращивания ресниц.
2. Разработать и внедрить стандарты обслуживания клиентов.
3. Провести маркетинговую кампанию для привлечения первых клиентов.
4. Наладить систему обратной связи для постоянного улучшения качества услуг.
5. Обеспечить постоянное обновление знаний и навыков через обучение и курсы повышения квалификации.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</si>
  <si>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Бьюти сфера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</si>
  <si>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самозанятый НПД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</si>
  <si>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не планируется</t>
    </r>
  </si>
  <si>
    <r>
      <t xml:space="preserve">2.9.Опыт и достижения в планируемой деятельности </t>
    </r>
    <r>
      <rPr>
        <sz val="14"/>
        <color theme="1"/>
        <rFont val="Times New Roman"/>
        <family val="1"/>
        <charset val="204"/>
      </rPr>
      <t xml:space="preserve"> Планируется развитие направления салона красоты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</si>
  <si>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Развитие</t>
    </r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</si>
  <si>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 xml:space="preserve">  9 месяц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</si>
  <si>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</t>
    </r>
    <r>
      <rPr>
        <sz val="14"/>
        <color theme="1"/>
        <rFont val="Times New Roman"/>
        <family val="1"/>
        <charset val="204"/>
      </rPr>
      <t>**Основная целевая аудитория:**
- **Женщины:**
  - Возраст: 18-45 лет.
  - Доход: Средний и выше среднего.
  - Активный образ жизни, стремление выглядеть привлекательно и ухоженно.
- **Особые случаи:**
  - Невесты и гости свадебных торжеств.
  - Участницы конкурсов красоты и фотосессий.
  - Женщины, готовящиеся к важным мероприятиям и событиям.
**Характеристики аудитории:**
- Женщины, следящие за модой и новыми тенденциями в индустрии красоты.
- Люди, стремящиеся экономить время на ежедневном макияже.
- Клиенты, ценящие индивидуальный подход и высокое качество обслуживания.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</si>
  <si>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Конкуренты </t>
    </r>
    <r>
      <rPr>
        <sz val="14"/>
        <color theme="1"/>
        <rFont val="Times New Roman"/>
        <family val="1"/>
        <charset val="204"/>
      </rPr>
      <t>Салоны, частные лица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</si>
  <si>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>1. **Индивидуальный подход:** Личное внимание к каждому клиенту, учет их предпочтений и особенностей.
2. **Высокое качество услуг:** Использование высококачественных материалов и инструментов, соблюдение всех стандартов безопасности и гигиены.
3. **Гибкость графика:** Возможность записи на удобное для клиента время, включая вечерние часы и выходные дни.
4. **Постоянное обучение:** Регулярное повышение квалификации, изучение новых техник и тенденций в наращивании ресниц.
5. **Приятная атмосфера:** Создание уютной и комфортной обстановки для клиентов.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</si>
  <si>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  <r>
      <rPr>
        <sz val="14"/>
        <color theme="1"/>
        <rFont val="Times New Roman"/>
        <family val="1"/>
        <charset val="204"/>
      </rPr>
      <t xml:space="preserve"> Женское население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</si>
  <si>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Сайты, вк, авито, сарафанное радио</t>
    </r>
  </si>
  <si>
    <t>Низкий спрос на начальном этапе.</t>
  </si>
  <si>
    <t>Недовольство клиентов качеством наращивания ресниц.</t>
  </si>
  <si>
    <t>Проведение активной маркетинговой кампании в социальных сетях, сотрудничество с салонами красоты и блогерами, предоставление скидок на первые посещения.</t>
  </si>
  <si>
    <t>Строгое соблюдение технологий наращивания, использование только проверенных материалов, регулярное обучение и повышение квалификации.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</si>
</sst>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Calibri"/>
      <family val="2"/>
      <charset val="1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74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top" wrapText="1"/>
    </xf>
    <xf numFmtId="0" fontId="3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indent="8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4"/>
    </xf>
    <xf numFmtId="0" fontId="6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9" fontId="8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6" fillId="0" borderId="7" xfId="0" applyFont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16" fontId="8" fillId="0" borderId="7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7" fillId="0" borderId="7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center" vertical="center" wrapText="1"/>
    </xf>
    <xf numFmtId="9" fontId="8" fillId="2" borderId="3" xfId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9"/>
  <sheetViews>
    <sheetView tabSelected="1" zoomScaleNormal="100" workbookViewId="0">
      <selection activeCell="F165" sqref="F165:G165"/>
    </sheetView>
  </sheetViews>
  <sheetFormatPr defaultColWidth="8.7109375" defaultRowHeight="15" x14ac:dyDescent="0.25"/>
  <cols>
    <col min="1" max="1" width="6" customWidth="1"/>
    <col min="2" max="2" width="26.85546875" customWidth="1"/>
    <col min="3" max="3" width="37.85546875" customWidth="1"/>
    <col min="4" max="4" width="13.5703125" customWidth="1"/>
    <col min="5" max="5" width="14.28515625" customWidth="1"/>
    <col min="6" max="6" width="17.85546875" customWidth="1"/>
    <col min="7" max="7" width="18.42578125" customWidth="1"/>
    <col min="8" max="8" width="20.85546875" customWidth="1"/>
    <col min="10" max="10" width="11.140625" customWidth="1"/>
    <col min="15" max="15" width="11.28515625" customWidth="1"/>
  </cols>
  <sheetData>
    <row r="1" spans="1:7" ht="18.75" x14ac:dyDescent="0.25">
      <c r="A1" s="49" t="s">
        <v>0</v>
      </c>
      <c r="B1" s="49"/>
      <c r="C1" s="49"/>
      <c r="D1" s="49"/>
      <c r="E1" s="49"/>
      <c r="F1" s="49"/>
      <c r="G1" s="49"/>
    </row>
    <row r="2" spans="1:7" ht="18.75" customHeight="1" x14ac:dyDescent="0.3">
      <c r="A2" s="48" t="s">
        <v>1</v>
      </c>
      <c r="B2" s="48"/>
      <c r="C2" s="48"/>
      <c r="D2" s="48"/>
      <c r="E2" s="48"/>
      <c r="F2" s="48"/>
      <c r="G2" s="48"/>
    </row>
    <row r="3" spans="1:7" ht="19.5" customHeight="1" x14ac:dyDescent="0.3">
      <c r="A3" s="48" t="s">
        <v>179</v>
      </c>
      <c r="B3" s="48"/>
      <c r="C3" s="48"/>
      <c r="D3" s="48"/>
      <c r="E3" s="48"/>
      <c r="F3" s="48"/>
      <c r="G3" s="48"/>
    </row>
    <row r="4" spans="1:7" ht="18.75" customHeight="1" x14ac:dyDescent="0.3">
      <c r="A4" s="48" t="s">
        <v>135</v>
      </c>
      <c r="B4" s="48"/>
      <c r="C4" s="48"/>
      <c r="D4" s="48"/>
      <c r="E4" s="48"/>
      <c r="F4" s="48"/>
      <c r="G4" s="48"/>
    </row>
    <row r="5" spans="1:7" ht="21" customHeight="1" x14ac:dyDescent="0.3">
      <c r="A5" s="48" t="s">
        <v>180</v>
      </c>
      <c r="B5" s="48"/>
      <c r="C5" s="48"/>
      <c r="D5" s="48"/>
      <c r="E5" s="48"/>
      <c r="F5" s="48"/>
      <c r="G5" s="48"/>
    </row>
    <row r="6" spans="1:7" s="1" customFormat="1" ht="18.75" customHeight="1" x14ac:dyDescent="0.3">
      <c r="A6" s="48" t="s">
        <v>136</v>
      </c>
      <c r="B6" s="48"/>
      <c r="C6" s="48"/>
      <c r="D6" s="48"/>
      <c r="E6" s="48"/>
      <c r="F6" s="48"/>
      <c r="G6" s="48"/>
    </row>
    <row r="7" spans="1:7" ht="22.5" customHeight="1" x14ac:dyDescent="0.3">
      <c r="A7" s="48" t="s">
        <v>137</v>
      </c>
      <c r="B7" s="48"/>
      <c r="C7" s="48"/>
      <c r="D7" s="48"/>
      <c r="E7" s="48"/>
      <c r="F7" s="48"/>
      <c r="G7" s="48"/>
    </row>
    <row r="8" spans="1:7" ht="41.25" customHeight="1" x14ac:dyDescent="0.3">
      <c r="A8" s="48" t="s">
        <v>138</v>
      </c>
      <c r="B8" s="48"/>
      <c r="C8" s="48"/>
      <c r="D8" s="48"/>
      <c r="E8" s="48"/>
      <c r="F8" s="48"/>
      <c r="G8" s="48"/>
    </row>
    <row r="9" spans="1:7" ht="41.25" customHeight="1" x14ac:dyDescent="0.3">
      <c r="A9" s="48" t="s">
        <v>141</v>
      </c>
      <c r="B9" s="48"/>
      <c r="C9" s="48"/>
      <c r="D9" s="48"/>
      <c r="E9" s="48"/>
      <c r="F9" s="48"/>
      <c r="G9" s="48"/>
    </row>
    <row r="10" spans="1:7" ht="21.75" customHeight="1" x14ac:dyDescent="0.3">
      <c r="A10" s="48" t="s">
        <v>2</v>
      </c>
      <c r="B10" s="48"/>
      <c r="C10" s="48"/>
      <c r="D10" s="48"/>
      <c r="E10" s="48"/>
      <c r="F10" s="48"/>
      <c r="G10" s="48"/>
    </row>
    <row r="11" spans="1:7" ht="36.75" customHeight="1" x14ac:dyDescent="0.3">
      <c r="A11" s="48" t="s">
        <v>142</v>
      </c>
      <c r="B11" s="48"/>
      <c r="C11" s="48"/>
      <c r="D11" s="48"/>
      <c r="E11" s="48"/>
      <c r="F11" s="48"/>
      <c r="G11" s="48"/>
    </row>
    <row r="12" spans="1:7" ht="18.75" customHeight="1" x14ac:dyDescent="0.3">
      <c r="A12" s="48" t="s">
        <v>3</v>
      </c>
      <c r="B12" s="48"/>
      <c r="C12" s="48"/>
      <c r="D12" s="48"/>
      <c r="E12" s="48"/>
      <c r="F12" s="48"/>
      <c r="G12" s="48"/>
    </row>
    <row r="13" spans="1:7" ht="21" customHeight="1" x14ac:dyDescent="0.3">
      <c r="A13" s="48" t="s">
        <v>181</v>
      </c>
      <c r="B13" s="48"/>
      <c r="C13" s="48"/>
      <c r="D13" s="48"/>
      <c r="E13" s="48"/>
      <c r="F13" s="48"/>
      <c r="G13" s="48"/>
    </row>
    <row r="14" spans="1:7" ht="298.5" customHeight="1" x14ac:dyDescent="0.3">
      <c r="A14" s="48" t="s">
        <v>182</v>
      </c>
      <c r="B14" s="48"/>
      <c r="C14" s="48"/>
      <c r="D14" s="48"/>
      <c r="E14" s="48"/>
      <c r="F14" s="48"/>
      <c r="G14" s="48"/>
    </row>
    <row r="15" spans="1:7" ht="37.5" customHeight="1" x14ac:dyDescent="0.3">
      <c r="A15" s="48" t="s">
        <v>183</v>
      </c>
      <c r="B15" s="48"/>
      <c r="C15" s="48"/>
      <c r="D15" s="48"/>
      <c r="E15" s="48"/>
      <c r="F15" s="48"/>
      <c r="G15" s="48"/>
    </row>
    <row r="16" spans="1:7" ht="37.5" customHeight="1" x14ac:dyDescent="0.3">
      <c r="A16" s="48" t="s">
        <v>184</v>
      </c>
      <c r="B16" s="48"/>
      <c r="C16" s="48"/>
      <c r="D16" s="48"/>
      <c r="E16" s="48"/>
      <c r="F16" s="48"/>
      <c r="G16" s="48"/>
    </row>
    <row r="17" spans="1:7" ht="43.5" customHeight="1" x14ac:dyDescent="0.3">
      <c r="A17" s="48" t="s">
        <v>143</v>
      </c>
      <c r="B17" s="48"/>
      <c r="C17" s="48"/>
      <c r="D17" s="48"/>
      <c r="E17" s="48"/>
      <c r="F17" s="48"/>
      <c r="G17" s="48"/>
    </row>
    <row r="18" spans="1:7" ht="57.75" customHeight="1" x14ac:dyDescent="0.3">
      <c r="A18" s="48" t="s">
        <v>139</v>
      </c>
      <c r="B18" s="48"/>
      <c r="C18" s="48"/>
      <c r="D18" s="48"/>
      <c r="E18" s="48"/>
      <c r="F18" s="48"/>
      <c r="G18" s="48"/>
    </row>
    <row r="19" spans="1:7" ht="24.75" customHeight="1" x14ac:dyDescent="0.3">
      <c r="A19" s="48" t="s">
        <v>144</v>
      </c>
      <c r="B19" s="48"/>
      <c r="C19" s="48"/>
      <c r="D19" s="48"/>
      <c r="E19" s="48"/>
      <c r="F19" s="48"/>
      <c r="G19" s="48"/>
    </row>
    <row r="20" spans="1:7" ht="42.75" customHeight="1" x14ac:dyDescent="0.3">
      <c r="A20" s="48" t="s">
        <v>185</v>
      </c>
      <c r="B20" s="48"/>
      <c r="C20" s="48"/>
      <c r="D20" s="48"/>
      <c r="E20" s="48"/>
      <c r="F20" s="48"/>
      <c r="G20" s="48"/>
    </row>
    <row r="21" spans="1:7" ht="46.5" customHeight="1" x14ac:dyDescent="0.3">
      <c r="A21" s="48" t="s">
        <v>186</v>
      </c>
      <c r="B21" s="48"/>
      <c r="C21" s="48"/>
      <c r="D21" s="48"/>
      <c r="E21" s="48"/>
      <c r="F21" s="48"/>
      <c r="G21" s="48"/>
    </row>
    <row r="22" spans="1:7" ht="21" customHeight="1" x14ac:dyDescent="0.3">
      <c r="A22" s="48" t="s">
        <v>187</v>
      </c>
      <c r="B22" s="48"/>
      <c r="C22" s="48"/>
      <c r="D22" s="48"/>
      <c r="E22" s="48"/>
      <c r="F22" s="48"/>
      <c r="G22" s="48"/>
    </row>
    <row r="23" spans="1:7" ht="18.75" customHeight="1" x14ac:dyDescent="0.3">
      <c r="A23" s="48" t="s">
        <v>140</v>
      </c>
      <c r="B23" s="48"/>
      <c r="C23" s="48"/>
      <c r="D23" s="48"/>
      <c r="E23" s="48"/>
      <c r="F23" s="48"/>
      <c r="G23" s="48"/>
    </row>
    <row r="24" spans="1:7" ht="21.75" customHeight="1" x14ac:dyDescent="0.3">
      <c r="A24" s="48" t="s">
        <v>145</v>
      </c>
      <c r="B24" s="48"/>
      <c r="C24" s="48"/>
      <c r="D24" s="48"/>
      <c r="E24" s="48"/>
      <c r="F24" s="48"/>
      <c r="G24" s="48"/>
    </row>
    <row r="25" spans="1:7" ht="19.5" customHeight="1" x14ac:dyDescent="0.3">
      <c r="A25" s="48" t="s">
        <v>188</v>
      </c>
      <c r="B25" s="48"/>
      <c r="C25" s="48"/>
      <c r="D25" s="48"/>
      <c r="E25" s="48"/>
      <c r="F25" s="48"/>
      <c r="G25" s="48"/>
    </row>
    <row r="26" spans="1:7" ht="42" customHeight="1" x14ac:dyDescent="0.3">
      <c r="A26" s="48" t="s">
        <v>4</v>
      </c>
      <c r="B26" s="48"/>
      <c r="C26" s="48"/>
      <c r="D26" s="48"/>
      <c r="E26" s="48"/>
      <c r="F26" s="48"/>
      <c r="G26" s="48"/>
    </row>
    <row r="27" spans="1:7" ht="18.75" x14ac:dyDescent="0.25">
      <c r="A27" s="42" t="s">
        <v>5</v>
      </c>
      <c r="B27" s="42"/>
      <c r="C27" s="42"/>
      <c r="D27" s="42"/>
      <c r="E27" s="42"/>
      <c r="F27" s="42"/>
      <c r="G27" s="42"/>
    </row>
    <row r="28" spans="1:7" ht="63" customHeight="1" thickBot="1" x14ac:dyDescent="0.3">
      <c r="A28" s="2" t="s">
        <v>6</v>
      </c>
      <c r="B28" s="2" t="s">
        <v>7</v>
      </c>
      <c r="C28" s="2" t="s">
        <v>8</v>
      </c>
      <c r="D28" s="2" t="s">
        <v>9</v>
      </c>
      <c r="E28" s="2" t="s">
        <v>10</v>
      </c>
      <c r="F28" s="2" t="s">
        <v>11</v>
      </c>
      <c r="G28" s="2" t="s">
        <v>12</v>
      </c>
    </row>
    <row r="29" spans="1:7" ht="31.5" x14ac:dyDescent="0.25">
      <c r="A29" s="2" t="s">
        <v>13</v>
      </c>
      <c r="B29" s="2" t="s">
        <v>14</v>
      </c>
      <c r="C29" s="50"/>
      <c r="D29" s="50"/>
      <c r="E29" s="50"/>
      <c r="F29" s="52">
        <f>F30+F31+F32+F33+F34+F35+F36+F37+F38+F39+F40+F41+F42+F43+F44</f>
        <v>279400</v>
      </c>
      <c r="G29" s="53"/>
    </row>
    <row r="30" spans="1:7" ht="22.5" customHeight="1" x14ac:dyDescent="0.25">
      <c r="A30" s="55" t="s">
        <v>15</v>
      </c>
      <c r="B30" s="51" t="s">
        <v>152</v>
      </c>
      <c r="C30" s="51"/>
      <c r="D30" s="60">
        <v>1</v>
      </c>
      <c r="E30" s="60">
        <v>50000</v>
      </c>
      <c r="F30" s="56">
        <f>D30*E30</f>
        <v>50000</v>
      </c>
      <c r="G30" s="57" t="s">
        <v>167</v>
      </c>
    </row>
    <row r="31" spans="1:7" ht="24" customHeight="1" x14ac:dyDescent="0.25">
      <c r="A31" s="58" t="s">
        <v>16</v>
      </c>
      <c r="B31" s="51" t="s">
        <v>153</v>
      </c>
      <c r="C31" s="51"/>
      <c r="D31" s="60">
        <v>1</v>
      </c>
      <c r="E31" s="60">
        <v>10000</v>
      </c>
      <c r="F31" s="56">
        <f t="shared" ref="F31:F44" si="0">D31*E31</f>
        <v>10000</v>
      </c>
      <c r="G31" s="57" t="s">
        <v>167</v>
      </c>
    </row>
    <row r="32" spans="1:7" ht="26.25" customHeight="1" x14ac:dyDescent="0.25">
      <c r="A32" s="55" t="s">
        <v>17</v>
      </c>
      <c r="B32" s="51" t="s">
        <v>154</v>
      </c>
      <c r="C32" s="51"/>
      <c r="D32" s="60">
        <v>1</v>
      </c>
      <c r="E32" s="60">
        <v>20000</v>
      </c>
      <c r="F32" s="56">
        <f t="shared" si="0"/>
        <v>20000</v>
      </c>
      <c r="G32" s="57" t="s">
        <v>167</v>
      </c>
    </row>
    <row r="33" spans="1:7" ht="21.75" customHeight="1" x14ac:dyDescent="0.25">
      <c r="A33" s="59" t="s">
        <v>18</v>
      </c>
      <c r="B33" s="51" t="s">
        <v>155</v>
      </c>
      <c r="C33" s="51"/>
      <c r="D33" s="60">
        <v>1</v>
      </c>
      <c r="E33" s="60">
        <v>15000</v>
      </c>
      <c r="F33" s="56">
        <f t="shared" si="0"/>
        <v>15000</v>
      </c>
      <c r="G33" s="57" t="s">
        <v>167</v>
      </c>
    </row>
    <row r="34" spans="1:7" ht="36.75" customHeight="1" x14ac:dyDescent="0.25">
      <c r="A34" s="59" t="s">
        <v>19</v>
      </c>
      <c r="B34" s="51" t="s">
        <v>156</v>
      </c>
      <c r="C34" s="51"/>
      <c r="D34" s="60">
        <v>1</v>
      </c>
      <c r="E34" s="60">
        <v>40000</v>
      </c>
      <c r="F34" s="56">
        <f t="shared" si="0"/>
        <v>40000</v>
      </c>
      <c r="G34" s="57" t="s">
        <v>167</v>
      </c>
    </row>
    <row r="35" spans="1:7" ht="36.75" customHeight="1" x14ac:dyDescent="0.25">
      <c r="A35" s="59" t="s">
        <v>20</v>
      </c>
      <c r="B35" s="51" t="s">
        <v>157</v>
      </c>
      <c r="C35" s="51"/>
      <c r="D35" s="60">
        <v>1</v>
      </c>
      <c r="E35" s="60">
        <v>30000</v>
      </c>
      <c r="F35" s="56">
        <f t="shared" si="0"/>
        <v>30000</v>
      </c>
      <c r="G35" s="57" t="s">
        <v>167</v>
      </c>
    </row>
    <row r="36" spans="1:7" ht="36.75" customHeight="1" x14ac:dyDescent="0.25">
      <c r="A36" s="59" t="s">
        <v>21</v>
      </c>
      <c r="B36" s="51" t="s">
        <v>158</v>
      </c>
      <c r="C36" s="51"/>
      <c r="D36" s="60">
        <v>1</v>
      </c>
      <c r="E36" s="60">
        <v>10000</v>
      </c>
      <c r="F36" s="56">
        <f t="shared" si="0"/>
        <v>10000</v>
      </c>
      <c r="G36" s="57" t="s">
        <v>167</v>
      </c>
    </row>
    <row r="37" spans="1:7" ht="36.75" customHeight="1" x14ac:dyDescent="0.25">
      <c r="A37" s="59" t="s">
        <v>22</v>
      </c>
      <c r="B37" s="51" t="s">
        <v>159</v>
      </c>
      <c r="C37" s="51"/>
      <c r="D37" s="60">
        <v>1</v>
      </c>
      <c r="E37" s="60">
        <v>10000</v>
      </c>
      <c r="F37" s="56">
        <f t="shared" si="0"/>
        <v>10000</v>
      </c>
      <c r="G37" s="57" t="s">
        <v>167</v>
      </c>
    </row>
    <row r="38" spans="1:7" ht="36.75" customHeight="1" x14ac:dyDescent="0.25">
      <c r="A38" s="59" t="s">
        <v>23</v>
      </c>
      <c r="B38" s="51" t="s">
        <v>160</v>
      </c>
      <c r="C38" s="51"/>
      <c r="D38" s="60">
        <v>2</v>
      </c>
      <c r="E38" s="60">
        <v>12500</v>
      </c>
      <c r="F38" s="56">
        <f t="shared" si="0"/>
        <v>25000</v>
      </c>
      <c r="G38" s="57" t="s">
        <v>167</v>
      </c>
    </row>
    <row r="39" spans="1:7" ht="36.75" customHeight="1" x14ac:dyDescent="0.25">
      <c r="A39" s="59" t="s">
        <v>146</v>
      </c>
      <c r="B39" s="51" t="s">
        <v>161</v>
      </c>
      <c r="C39" s="51"/>
      <c r="D39" s="60">
        <v>1</v>
      </c>
      <c r="E39" s="60">
        <v>20000</v>
      </c>
      <c r="F39" s="56">
        <f t="shared" si="0"/>
        <v>20000</v>
      </c>
      <c r="G39" s="57" t="s">
        <v>167</v>
      </c>
    </row>
    <row r="40" spans="1:7" ht="36.75" customHeight="1" x14ac:dyDescent="0.25">
      <c r="A40" s="59" t="s">
        <v>147</v>
      </c>
      <c r="B40" s="51" t="s">
        <v>162</v>
      </c>
      <c r="C40" s="51"/>
      <c r="D40" s="60">
        <v>1</v>
      </c>
      <c r="E40" s="60">
        <v>10000</v>
      </c>
      <c r="F40" s="56">
        <f t="shared" si="0"/>
        <v>10000</v>
      </c>
      <c r="G40" s="57" t="s">
        <v>167</v>
      </c>
    </row>
    <row r="41" spans="1:7" ht="36.75" customHeight="1" x14ac:dyDescent="0.25">
      <c r="A41" s="59" t="s">
        <v>148</v>
      </c>
      <c r="B41" s="51" t="s">
        <v>163</v>
      </c>
      <c r="C41" s="51"/>
      <c r="D41" s="60">
        <v>1</v>
      </c>
      <c r="E41" s="60">
        <v>11400</v>
      </c>
      <c r="F41" s="56">
        <f t="shared" si="0"/>
        <v>11400</v>
      </c>
      <c r="G41" s="57" t="s">
        <v>167</v>
      </c>
    </row>
    <row r="42" spans="1:7" ht="36.75" customHeight="1" x14ac:dyDescent="0.25">
      <c r="A42" s="59" t="s">
        <v>149</v>
      </c>
      <c r="B42" s="51" t="s">
        <v>164</v>
      </c>
      <c r="C42" s="51"/>
      <c r="D42" s="60">
        <v>2</v>
      </c>
      <c r="E42" s="60">
        <v>5000</v>
      </c>
      <c r="F42" s="56">
        <f t="shared" si="0"/>
        <v>10000</v>
      </c>
      <c r="G42" s="57" t="s">
        <v>167</v>
      </c>
    </row>
    <row r="43" spans="1:7" ht="36.75" customHeight="1" x14ac:dyDescent="0.25">
      <c r="A43" s="59" t="s">
        <v>150</v>
      </c>
      <c r="B43" s="51" t="s">
        <v>165</v>
      </c>
      <c r="C43" s="51"/>
      <c r="D43" s="60">
        <v>1</v>
      </c>
      <c r="E43" s="60">
        <v>15000</v>
      </c>
      <c r="F43" s="56">
        <f t="shared" si="0"/>
        <v>15000</v>
      </c>
      <c r="G43" s="57" t="s">
        <v>167</v>
      </c>
    </row>
    <row r="44" spans="1:7" ht="36.75" customHeight="1" x14ac:dyDescent="0.25">
      <c r="A44" s="59" t="s">
        <v>151</v>
      </c>
      <c r="B44" s="51" t="s">
        <v>166</v>
      </c>
      <c r="C44" s="51"/>
      <c r="D44" s="60">
        <v>1</v>
      </c>
      <c r="E44" s="60">
        <v>3000</v>
      </c>
      <c r="F44" s="56">
        <f t="shared" si="0"/>
        <v>3000</v>
      </c>
      <c r="G44" s="57" t="s">
        <v>167</v>
      </c>
    </row>
    <row r="45" spans="1:7" ht="47.25" x14ac:dyDescent="0.25">
      <c r="A45" s="63" t="s">
        <v>24</v>
      </c>
      <c r="B45" s="61" t="s">
        <v>25</v>
      </c>
      <c r="C45" s="62"/>
      <c r="D45" s="62"/>
      <c r="E45" s="62"/>
      <c r="F45" s="64">
        <f>F46+F47+F48+F49+F50+F51+F52</f>
        <v>70600</v>
      </c>
      <c r="G45" s="62"/>
    </row>
    <row r="46" spans="1:7" ht="15.75" x14ac:dyDescent="0.25">
      <c r="A46" s="55" t="s">
        <v>26</v>
      </c>
      <c r="B46" s="51" t="s">
        <v>168</v>
      </c>
      <c r="C46" s="51"/>
      <c r="D46" s="60">
        <v>30</v>
      </c>
      <c r="E46" s="60">
        <v>850</v>
      </c>
      <c r="F46" s="56">
        <f>D46*E46</f>
        <v>25500</v>
      </c>
      <c r="G46" s="55"/>
    </row>
    <row r="47" spans="1:7" ht="15.75" x14ac:dyDescent="0.25">
      <c r="A47" s="55" t="s">
        <v>27</v>
      </c>
      <c r="B47" s="51" t="s">
        <v>169</v>
      </c>
      <c r="C47" s="51"/>
      <c r="D47" s="60">
        <v>2</v>
      </c>
      <c r="E47" s="60">
        <v>1000</v>
      </c>
      <c r="F47" s="56">
        <f t="shared" ref="F47:F52" si="1">D47*E47</f>
        <v>2000</v>
      </c>
      <c r="G47" s="55"/>
    </row>
    <row r="48" spans="1:7" ht="15.75" x14ac:dyDescent="0.25">
      <c r="A48" s="59" t="s">
        <v>28</v>
      </c>
      <c r="B48" s="51" t="s">
        <v>170</v>
      </c>
      <c r="C48" s="51"/>
      <c r="D48" s="60">
        <v>2</v>
      </c>
      <c r="E48" s="60">
        <v>500</v>
      </c>
      <c r="F48" s="56">
        <f t="shared" si="1"/>
        <v>1000</v>
      </c>
      <c r="G48" s="55"/>
    </row>
    <row r="49" spans="1:7" ht="15.75" x14ac:dyDescent="0.25">
      <c r="A49" s="55" t="s">
        <v>29</v>
      </c>
      <c r="B49" s="51" t="s">
        <v>171</v>
      </c>
      <c r="C49" s="51"/>
      <c r="D49" s="60">
        <v>2</v>
      </c>
      <c r="E49" s="60">
        <v>500</v>
      </c>
      <c r="F49" s="56">
        <f t="shared" si="1"/>
        <v>1000</v>
      </c>
      <c r="G49" s="55"/>
    </row>
    <row r="50" spans="1:7" ht="15.75" x14ac:dyDescent="0.25">
      <c r="A50" s="55" t="s">
        <v>30</v>
      </c>
      <c r="B50" s="51" t="s">
        <v>172</v>
      </c>
      <c r="C50" s="51"/>
      <c r="D50" s="60">
        <v>10</v>
      </c>
      <c r="E50" s="60">
        <v>3000</v>
      </c>
      <c r="F50" s="56">
        <f t="shared" si="1"/>
        <v>30000</v>
      </c>
      <c r="G50" s="55"/>
    </row>
    <row r="51" spans="1:7" ht="15.75" x14ac:dyDescent="0.25">
      <c r="A51" s="55" t="s">
        <v>31</v>
      </c>
      <c r="B51" s="51" t="s">
        <v>173</v>
      </c>
      <c r="C51" s="51"/>
      <c r="D51" s="60">
        <v>3</v>
      </c>
      <c r="E51" s="60">
        <v>700</v>
      </c>
      <c r="F51" s="56">
        <f t="shared" si="1"/>
        <v>2100</v>
      </c>
      <c r="G51" s="55"/>
    </row>
    <row r="52" spans="1:7" ht="15.75" x14ac:dyDescent="0.25">
      <c r="A52" s="55" t="s">
        <v>32</v>
      </c>
      <c r="B52" s="51" t="s">
        <v>174</v>
      </c>
      <c r="C52" s="51"/>
      <c r="D52" s="60">
        <v>3</v>
      </c>
      <c r="E52" s="60">
        <v>3000</v>
      </c>
      <c r="F52" s="56">
        <f t="shared" si="1"/>
        <v>9000</v>
      </c>
      <c r="G52" s="55"/>
    </row>
    <row r="53" spans="1:7" ht="79.5" thickBot="1" x14ac:dyDescent="0.3">
      <c r="A53" s="3" t="s">
        <v>33</v>
      </c>
      <c r="B53" s="6" t="s">
        <v>34</v>
      </c>
      <c r="C53" s="7"/>
      <c r="D53" s="7"/>
      <c r="E53" s="7"/>
      <c r="F53" s="54">
        <f>SUM(F54:F56)</f>
        <v>0</v>
      </c>
      <c r="G53" s="7"/>
    </row>
    <row r="54" spans="1:7" ht="16.5" thickBot="1" x14ac:dyDescent="0.3">
      <c r="A54" s="3" t="s">
        <v>35</v>
      </c>
      <c r="B54" s="8"/>
      <c r="C54" s="5"/>
      <c r="D54" s="5"/>
      <c r="E54" s="5"/>
      <c r="F54" s="25">
        <f t="shared" ref="F54:F60" si="2">D54*E54</f>
        <v>0</v>
      </c>
      <c r="G54" s="5"/>
    </row>
    <row r="55" spans="1:7" ht="15.75" x14ac:dyDescent="0.25">
      <c r="A55" s="3" t="s">
        <v>36</v>
      </c>
      <c r="B55" s="6"/>
      <c r="C55" s="7"/>
      <c r="D55" s="7"/>
      <c r="E55" s="7"/>
      <c r="F55" s="25">
        <f t="shared" si="2"/>
        <v>0</v>
      </c>
      <c r="G55" s="7"/>
    </row>
    <row r="56" spans="1:7" ht="15.75" x14ac:dyDescent="0.25">
      <c r="A56" s="3" t="s">
        <v>37</v>
      </c>
      <c r="B56" s="6"/>
      <c r="C56" s="7"/>
      <c r="D56" s="7"/>
      <c r="E56" s="7"/>
      <c r="F56" s="25">
        <f t="shared" si="2"/>
        <v>0</v>
      </c>
      <c r="G56" s="7"/>
    </row>
    <row r="57" spans="1:7" ht="409.5" x14ac:dyDescent="0.25">
      <c r="A57" s="3" t="s">
        <v>38</v>
      </c>
      <c r="B57" s="6" t="s">
        <v>39</v>
      </c>
      <c r="C57" s="7"/>
      <c r="D57" s="7"/>
      <c r="E57" s="7"/>
      <c r="F57" s="25">
        <f t="shared" si="2"/>
        <v>0</v>
      </c>
      <c r="G57" s="7"/>
    </row>
    <row r="58" spans="1:7" ht="15.75" x14ac:dyDescent="0.25">
      <c r="A58" s="3" t="s">
        <v>40</v>
      </c>
      <c r="B58" s="6"/>
      <c r="C58" s="7"/>
      <c r="D58" s="7"/>
      <c r="E58" s="7"/>
      <c r="F58" s="25">
        <f t="shared" si="2"/>
        <v>0</v>
      </c>
      <c r="G58" s="7"/>
    </row>
    <row r="59" spans="1:7" ht="15.75" x14ac:dyDescent="0.25">
      <c r="A59" s="3" t="s">
        <v>41</v>
      </c>
      <c r="B59" s="6"/>
      <c r="C59" s="7"/>
      <c r="D59" s="7"/>
      <c r="E59" s="7"/>
      <c r="F59" s="25">
        <f t="shared" si="2"/>
        <v>0</v>
      </c>
      <c r="G59" s="7"/>
    </row>
    <row r="60" spans="1:7" ht="15.75" x14ac:dyDescent="0.25">
      <c r="A60" s="3" t="s">
        <v>37</v>
      </c>
      <c r="B60" s="6"/>
      <c r="C60" s="7"/>
      <c r="D60" s="7"/>
      <c r="E60" s="7"/>
      <c r="F60" s="25">
        <f t="shared" si="2"/>
        <v>0</v>
      </c>
      <c r="G60" s="7"/>
    </row>
    <row r="61" spans="1:7" ht="283.5" x14ac:dyDescent="0.25">
      <c r="A61" s="3" t="s">
        <v>42</v>
      </c>
      <c r="B61" s="6" t="s">
        <v>43</v>
      </c>
      <c r="C61" s="7"/>
      <c r="D61" s="7"/>
      <c r="E61" s="7"/>
      <c r="F61" s="25">
        <f>SUM(F62:F64)</f>
        <v>0</v>
      </c>
      <c r="G61" s="7"/>
    </row>
    <row r="62" spans="1:7" ht="15.75" x14ac:dyDescent="0.25">
      <c r="A62" s="3" t="s">
        <v>44</v>
      </c>
      <c r="B62" s="6"/>
      <c r="C62" s="7"/>
      <c r="D62" s="7"/>
      <c r="E62" s="7"/>
      <c r="F62" s="26">
        <f>D62*E62</f>
        <v>0</v>
      </c>
      <c r="G62" s="7"/>
    </row>
    <row r="63" spans="1:7" ht="15.75" x14ac:dyDescent="0.25">
      <c r="A63" s="3" t="s">
        <v>45</v>
      </c>
      <c r="B63" s="6"/>
      <c r="C63" s="7"/>
      <c r="D63" s="7"/>
      <c r="E63" s="7"/>
      <c r="F63" s="26"/>
      <c r="G63" s="7"/>
    </row>
    <row r="64" spans="1:7" ht="15.75" x14ac:dyDescent="0.25">
      <c r="A64" s="3" t="s">
        <v>37</v>
      </c>
      <c r="B64" s="6"/>
      <c r="C64" s="7"/>
      <c r="D64" s="7"/>
      <c r="E64" s="7"/>
      <c r="F64" s="26"/>
      <c r="G64" s="7"/>
    </row>
    <row r="65" spans="1:7" ht="15.75" x14ac:dyDescent="0.25">
      <c r="A65" s="3" t="s">
        <v>46</v>
      </c>
      <c r="B65" s="6" t="s">
        <v>47</v>
      </c>
      <c r="C65" s="7"/>
      <c r="D65" s="7"/>
      <c r="E65" s="7"/>
      <c r="F65" s="26">
        <f>SUM(F66:F68)</f>
        <v>0</v>
      </c>
      <c r="G65" s="7"/>
    </row>
    <row r="66" spans="1:7" ht="15.75" x14ac:dyDescent="0.25">
      <c r="A66" s="3" t="s">
        <v>48</v>
      </c>
      <c r="B66" s="8"/>
      <c r="C66" s="7"/>
      <c r="D66" s="5"/>
      <c r="E66" s="5"/>
      <c r="F66" s="26">
        <f>E66*D66</f>
        <v>0</v>
      </c>
      <c r="G66" s="7"/>
    </row>
    <row r="67" spans="1:7" ht="15.75" x14ac:dyDescent="0.25">
      <c r="A67" s="3" t="s">
        <v>49</v>
      </c>
      <c r="B67" s="6"/>
      <c r="C67" s="7"/>
      <c r="D67" s="7"/>
      <c r="E67" s="7"/>
      <c r="F67" s="26"/>
      <c r="G67" s="7"/>
    </row>
    <row r="68" spans="1:7" ht="15.75" x14ac:dyDescent="0.25">
      <c r="A68" s="3" t="s">
        <v>37</v>
      </c>
      <c r="B68" s="6"/>
      <c r="C68" s="7"/>
      <c r="D68" s="7"/>
      <c r="E68" s="7"/>
      <c r="F68" s="26"/>
      <c r="G68" s="7"/>
    </row>
    <row r="69" spans="1:7" ht="15.75" x14ac:dyDescent="0.25">
      <c r="A69" s="3" t="s">
        <v>50</v>
      </c>
      <c r="B69" s="4" t="s">
        <v>51</v>
      </c>
      <c r="C69" s="9"/>
      <c r="D69" s="7"/>
      <c r="E69" s="7"/>
      <c r="F69" s="26">
        <f>SUM(F29+F45)</f>
        <v>350000</v>
      </c>
      <c r="G69" s="7"/>
    </row>
    <row r="70" spans="1:7" ht="13.5" customHeight="1" x14ac:dyDescent="0.25">
      <c r="A70" s="10"/>
    </row>
    <row r="71" spans="1:7" ht="18.75" hidden="1" x14ac:dyDescent="0.25">
      <c r="A71" s="41"/>
      <c r="B71" s="41"/>
      <c r="C71" s="41"/>
      <c r="D71" s="41"/>
      <c r="E71" s="41"/>
      <c r="F71" s="41"/>
      <c r="G71" s="41"/>
    </row>
    <row r="72" spans="1:7" hidden="1" x14ac:dyDescent="0.25"/>
    <row r="73" spans="1:7" ht="16.5" hidden="1" customHeight="1" x14ac:dyDescent="0.25"/>
    <row r="74" spans="1:7" hidden="1" x14ac:dyDescent="0.25"/>
    <row r="75" spans="1:7" hidden="1" x14ac:dyDescent="0.25"/>
    <row r="76" spans="1:7" ht="35.25" hidden="1" customHeight="1" x14ac:dyDescent="0.25"/>
    <row r="77" spans="1:7" ht="36.75" hidden="1" customHeight="1" x14ac:dyDescent="0.25"/>
    <row r="78" spans="1:7" ht="33" hidden="1" customHeight="1" x14ac:dyDescent="0.25"/>
    <row r="79" spans="1:7" hidden="1" x14ac:dyDescent="0.25"/>
    <row r="80" spans="1:7" ht="30.75" hidden="1" customHeight="1" x14ac:dyDescent="0.25"/>
    <row r="81" spans="1:8" ht="21" hidden="1" customHeight="1" x14ac:dyDescent="0.25"/>
    <row r="82" spans="1:8" ht="21" hidden="1" customHeight="1" x14ac:dyDescent="0.25"/>
    <row r="83" spans="1:8" ht="18" hidden="1" customHeight="1" x14ac:dyDescent="0.25"/>
    <row r="84" spans="1:8" hidden="1" x14ac:dyDescent="0.25"/>
    <row r="85" spans="1:8" hidden="1" x14ac:dyDescent="0.25"/>
    <row r="86" spans="1:8" ht="4.5" customHeight="1" x14ac:dyDescent="0.25">
      <c r="A86" s="11"/>
      <c r="B86" s="12"/>
      <c r="C86" s="11"/>
      <c r="D86" s="11"/>
      <c r="E86" s="11"/>
      <c r="F86" s="11"/>
      <c r="G86" s="11"/>
    </row>
    <row r="87" spans="1:8" ht="18.75" x14ac:dyDescent="0.25">
      <c r="A87" s="41" t="s">
        <v>53</v>
      </c>
      <c r="B87" s="41"/>
      <c r="C87" s="41"/>
      <c r="D87" s="41"/>
      <c r="E87" s="41"/>
      <c r="F87" s="41"/>
      <c r="G87" s="41"/>
      <c r="H87" s="13"/>
    </row>
    <row r="88" spans="1:8" ht="285.75" customHeight="1" x14ac:dyDescent="0.25">
      <c r="A88" s="46" t="s">
        <v>189</v>
      </c>
      <c r="B88" s="46"/>
      <c r="C88" s="46"/>
      <c r="D88" s="46"/>
      <c r="E88" s="46"/>
      <c r="F88" s="46"/>
      <c r="G88" s="46"/>
      <c r="H88" s="46"/>
    </row>
    <row r="89" spans="1:8" ht="20.25" customHeight="1" x14ac:dyDescent="0.3">
      <c r="A89" s="47" t="s">
        <v>54</v>
      </c>
      <c r="B89" s="47"/>
      <c r="C89" s="47"/>
      <c r="D89" s="47"/>
      <c r="E89" s="47"/>
      <c r="F89" s="47"/>
      <c r="G89" s="47"/>
      <c r="H89" s="47"/>
    </row>
    <row r="90" spans="1:8" ht="33" customHeight="1" x14ac:dyDescent="0.25">
      <c r="A90" s="46" t="s">
        <v>190</v>
      </c>
      <c r="B90" s="46"/>
      <c r="C90" s="46"/>
      <c r="D90" s="46"/>
      <c r="E90" s="46"/>
      <c r="F90" s="46"/>
      <c r="G90" s="46"/>
      <c r="H90" s="46"/>
    </row>
    <row r="91" spans="1:8" ht="202.5" customHeight="1" x14ac:dyDescent="0.25">
      <c r="A91" s="46" t="s">
        <v>191</v>
      </c>
      <c r="B91" s="46"/>
      <c r="C91" s="46"/>
      <c r="D91" s="46"/>
      <c r="E91" s="46"/>
      <c r="F91" s="46"/>
      <c r="G91" s="46"/>
      <c r="H91" s="46"/>
    </row>
    <row r="92" spans="1:8" ht="26.25" customHeight="1" x14ac:dyDescent="0.25">
      <c r="A92" s="46" t="s">
        <v>55</v>
      </c>
      <c r="B92" s="46"/>
      <c r="C92" s="46"/>
      <c r="D92" s="46"/>
      <c r="E92" s="46"/>
      <c r="F92" s="46"/>
      <c r="G92" s="46"/>
      <c r="H92" s="46"/>
    </row>
    <row r="93" spans="1:8" ht="35.25" customHeight="1" x14ac:dyDescent="0.25">
      <c r="A93" s="46" t="s">
        <v>192</v>
      </c>
      <c r="B93" s="46"/>
      <c r="C93" s="46"/>
      <c r="D93" s="46"/>
      <c r="E93" s="46"/>
      <c r="F93" s="46"/>
      <c r="G93" s="46"/>
      <c r="H93" s="46"/>
    </row>
    <row r="94" spans="1:8" ht="23.25" customHeight="1" x14ac:dyDescent="0.25">
      <c r="A94" s="46" t="s">
        <v>193</v>
      </c>
      <c r="B94" s="46"/>
      <c r="C94" s="46"/>
      <c r="D94" s="46"/>
      <c r="E94" s="46"/>
      <c r="F94" s="46"/>
      <c r="G94" s="46"/>
      <c r="H94" s="46"/>
    </row>
    <row r="95" spans="1:8" s="14" customFormat="1" ht="18.75" customHeight="1" x14ac:dyDescent="0.25">
      <c r="A95" s="46" t="s">
        <v>56</v>
      </c>
      <c r="B95" s="46"/>
      <c r="C95" s="46"/>
      <c r="D95" s="46"/>
      <c r="E95" s="46"/>
      <c r="F95" s="46"/>
      <c r="G95" s="46"/>
      <c r="H95" s="46"/>
    </row>
    <row r="96" spans="1:8" ht="18.75" x14ac:dyDescent="0.25">
      <c r="A96" s="42" t="s">
        <v>57</v>
      </c>
      <c r="B96" s="42"/>
      <c r="C96" s="42"/>
      <c r="D96" s="42"/>
      <c r="E96" s="42"/>
      <c r="F96" s="42"/>
      <c r="G96" s="42"/>
      <c r="H96" s="42"/>
    </row>
    <row r="97" spans="1:8" ht="62.25" customHeight="1" thickBot="1" x14ac:dyDescent="0.3">
      <c r="A97" s="15" t="s">
        <v>58</v>
      </c>
      <c r="B97" s="45" t="s">
        <v>59</v>
      </c>
      <c r="C97" s="45" t="s">
        <v>60</v>
      </c>
      <c r="D97" s="45" t="s">
        <v>61</v>
      </c>
      <c r="E97" s="45" t="s">
        <v>62</v>
      </c>
      <c r="F97" s="45" t="s">
        <v>63</v>
      </c>
      <c r="G97" s="45" t="s">
        <v>64</v>
      </c>
      <c r="H97" s="45" t="s">
        <v>65</v>
      </c>
    </row>
    <row r="98" spans="1:8" ht="15.75" x14ac:dyDescent="0.25">
      <c r="A98" s="63" t="s">
        <v>66</v>
      </c>
      <c r="B98" s="65"/>
      <c r="C98" s="65"/>
      <c r="D98" s="65"/>
      <c r="E98" s="65"/>
      <c r="F98" s="65"/>
      <c r="G98" s="65"/>
      <c r="H98" s="65"/>
    </row>
    <row r="99" spans="1:8" ht="15.75" x14ac:dyDescent="0.25">
      <c r="A99" s="67" t="s">
        <v>13</v>
      </c>
      <c r="B99" s="66" t="s">
        <v>175</v>
      </c>
      <c r="C99" s="70" t="s">
        <v>178</v>
      </c>
      <c r="D99" s="70">
        <v>25</v>
      </c>
      <c r="E99" s="70">
        <v>1700</v>
      </c>
      <c r="F99" s="68">
        <f>D99*E99</f>
        <v>42500</v>
      </c>
      <c r="G99" s="55">
        <v>400</v>
      </c>
      <c r="H99" s="68">
        <f>D99*G99</f>
        <v>10000</v>
      </c>
    </row>
    <row r="100" spans="1:8" ht="21" customHeight="1" x14ac:dyDescent="0.25">
      <c r="A100" s="67" t="s">
        <v>24</v>
      </c>
      <c r="B100" s="66" t="s">
        <v>176</v>
      </c>
      <c r="C100" s="70" t="s">
        <v>178</v>
      </c>
      <c r="D100" s="70">
        <v>10</v>
      </c>
      <c r="E100" s="70">
        <v>1500</v>
      </c>
      <c r="F100" s="68">
        <f>D100*E100</f>
        <v>15000</v>
      </c>
      <c r="G100" s="55">
        <v>300</v>
      </c>
      <c r="H100" s="68">
        <f>D100*G100</f>
        <v>3000</v>
      </c>
    </row>
    <row r="101" spans="1:8" ht="21" customHeight="1" x14ac:dyDescent="0.25">
      <c r="A101" s="67" t="s">
        <v>33</v>
      </c>
      <c r="B101" s="66" t="s">
        <v>177</v>
      </c>
      <c r="C101" s="70" t="s">
        <v>178</v>
      </c>
      <c r="D101" s="70">
        <v>15</v>
      </c>
      <c r="E101" s="70">
        <v>1300</v>
      </c>
      <c r="F101" s="68">
        <f>D101*E101</f>
        <v>19500</v>
      </c>
      <c r="G101" s="55">
        <v>200</v>
      </c>
      <c r="H101" s="68">
        <f>D101*G101</f>
        <v>3000</v>
      </c>
    </row>
    <row r="102" spans="1:8" ht="15.75" x14ac:dyDescent="0.25">
      <c r="A102" s="69" t="s">
        <v>38</v>
      </c>
      <c r="B102" s="67"/>
      <c r="C102" s="55"/>
      <c r="D102" s="55"/>
      <c r="E102" s="55"/>
      <c r="F102" s="68">
        <f>D102*E102</f>
        <v>0</v>
      </c>
      <c r="G102" s="55"/>
      <c r="H102" s="68">
        <f>D102*G102</f>
        <v>0</v>
      </c>
    </row>
    <row r="103" spans="1:8" ht="15.75" x14ac:dyDescent="0.25">
      <c r="A103" s="69" t="s">
        <v>42</v>
      </c>
      <c r="B103" s="67"/>
      <c r="C103" s="55"/>
      <c r="D103" s="55"/>
      <c r="E103" s="55"/>
      <c r="F103" s="68">
        <f>D103*E103</f>
        <v>0</v>
      </c>
      <c r="G103" s="55"/>
      <c r="H103" s="68">
        <f>D103*G103</f>
        <v>0</v>
      </c>
    </row>
    <row r="104" spans="1:8" ht="16.5" thickBot="1" x14ac:dyDescent="0.3">
      <c r="A104" s="16" t="s">
        <v>37</v>
      </c>
      <c r="B104" s="4" t="s">
        <v>67</v>
      </c>
      <c r="C104" s="7"/>
      <c r="D104" s="7"/>
      <c r="E104" s="7"/>
      <c r="F104" s="26">
        <f>SUM(F99:F103)</f>
        <v>77000</v>
      </c>
      <c r="G104" s="7"/>
      <c r="H104" s="26">
        <f>SUM(H99:H103)</f>
        <v>16000</v>
      </c>
    </row>
    <row r="105" spans="1:8" ht="18.75" x14ac:dyDescent="0.25">
      <c r="A105" s="17"/>
    </row>
    <row r="106" spans="1:8" ht="18.75" x14ac:dyDescent="0.25">
      <c r="A106" s="41" t="s">
        <v>68</v>
      </c>
      <c r="B106" s="41"/>
      <c r="C106" s="41"/>
    </row>
    <row r="107" spans="1:8" ht="18.75" x14ac:dyDescent="0.25">
      <c r="A107" s="42" t="s">
        <v>69</v>
      </c>
      <c r="B107" s="42"/>
      <c r="C107" s="42"/>
    </row>
    <row r="108" spans="1:8" ht="15.75" customHeight="1" x14ac:dyDescent="0.25">
      <c r="A108" s="15" t="s">
        <v>58</v>
      </c>
      <c r="B108" s="45" t="s">
        <v>7</v>
      </c>
      <c r="C108" s="45" t="s">
        <v>70</v>
      </c>
    </row>
    <row r="109" spans="1:8" ht="15.75" x14ac:dyDescent="0.25">
      <c r="A109" s="3" t="s">
        <v>66</v>
      </c>
      <c r="B109" s="45"/>
      <c r="C109" s="45"/>
    </row>
    <row r="110" spans="1:8" ht="15.75" x14ac:dyDescent="0.25">
      <c r="A110" s="18" t="s">
        <v>13</v>
      </c>
      <c r="B110" s="6" t="s">
        <v>71</v>
      </c>
      <c r="C110" s="19"/>
    </row>
    <row r="111" spans="1:8" ht="31.5" x14ac:dyDescent="0.25">
      <c r="A111" s="18" t="s">
        <v>24</v>
      </c>
      <c r="B111" s="6" t="s">
        <v>72</v>
      </c>
      <c r="C111" s="19"/>
    </row>
    <row r="112" spans="1:8" ht="31.5" x14ac:dyDescent="0.25">
      <c r="A112" s="18" t="s">
        <v>33</v>
      </c>
      <c r="B112" s="6" t="s">
        <v>73</v>
      </c>
      <c r="C112" s="19"/>
    </row>
    <row r="113" spans="1:15" ht="31.5" x14ac:dyDescent="0.25">
      <c r="A113" s="18" t="s">
        <v>38</v>
      </c>
      <c r="B113" s="6" t="s">
        <v>74</v>
      </c>
      <c r="C113" s="19"/>
    </row>
    <row r="114" spans="1:15" ht="15.75" x14ac:dyDescent="0.25">
      <c r="A114" s="18" t="s">
        <v>42</v>
      </c>
      <c r="B114" s="6" t="s">
        <v>75</v>
      </c>
      <c r="C114" s="19">
        <v>500</v>
      </c>
    </row>
    <row r="115" spans="1:15" ht="36" customHeight="1" x14ac:dyDescent="0.25">
      <c r="A115" s="18" t="s">
        <v>46</v>
      </c>
      <c r="B115" s="6" t="s">
        <v>76</v>
      </c>
      <c r="C115" s="19"/>
    </row>
    <row r="116" spans="1:15" ht="78.75" x14ac:dyDescent="0.25">
      <c r="A116" s="18" t="s">
        <v>50</v>
      </c>
      <c r="B116" s="6" t="s">
        <v>77</v>
      </c>
      <c r="C116" s="19"/>
    </row>
    <row r="117" spans="1:15" ht="15.75" x14ac:dyDescent="0.25">
      <c r="A117" s="18" t="s">
        <v>52</v>
      </c>
      <c r="B117" s="6" t="s">
        <v>78</v>
      </c>
      <c r="C117" s="19">
        <v>3080</v>
      </c>
    </row>
    <row r="118" spans="1:15" ht="15.75" x14ac:dyDescent="0.25">
      <c r="A118" s="18" t="s">
        <v>37</v>
      </c>
      <c r="B118" s="6"/>
      <c r="C118" s="19"/>
    </row>
    <row r="119" spans="1:15" ht="15.75" x14ac:dyDescent="0.25">
      <c r="A119" s="18" t="s">
        <v>37</v>
      </c>
      <c r="B119" s="6"/>
      <c r="C119" s="19"/>
    </row>
    <row r="120" spans="1:15" ht="15.75" x14ac:dyDescent="0.25">
      <c r="A120" s="18" t="s">
        <v>37</v>
      </c>
      <c r="B120" s="6" t="s">
        <v>51</v>
      </c>
      <c r="C120" s="28">
        <f>C110+C111+C112+C113+C114+C115+C116+C117</f>
        <v>3580</v>
      </c>
    </row>
    <row r="121" spans="1:15" ht="18.75" x14ac:dyDescent="0.25">
      <c r="A121" s="10"/>
    </row>
    <row r="122" spans="1:15" ht="18.75" x14ac:dyDescent="0.25">
      <c r="A122" s="41" t="s">
        <v>79</v>
      </c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</row>
    <row r="123" spans="1:15" ht="18.75" x14ac:dyDescent="0.25">
      <c r="A123" s="41" t="s">
        <v>80</v>
      </c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</row>
    <row r="124" spans="1:15" ht="18.75" x14ac:dyDescent="0.25">
      <c r="A124" s="20" t="s">
        <v>81</v>
      </c>
    </row>
    <row r="125" spans="1:15" ht="49.5" customHeight="1" x14ac:dyDescent="0.25">
      <c r="A125" s="29" t="s">
        <v>6</v>
      </c>
      <c r="B125" s="29" t="s">
        <v>82</v>
      </c>
      <c r="C125" s="30" t="s">
        <v>83</v>
      </c>
      <c r="D125" s="30" t="s">
        <v>84</v>
      </c>
      <c r="E125" s="30" t="s">
        <v>85</v>
      </c>
      <c r="F125" s="30" t="s">
        <v>86</v>
      </c>
      <c r="G125" s="30" t="s">
        <v>87</v>
      </c>
      <c r="H125" s="30" t="s">
        <v>88</v>
      </c>
      <c r="I125" s="30" t="s">
        <v>89</v>
      </c>
      <c r="J125" s="30" t="s">
        <v>90</v>
      </c>
      <c r="K125" s="30" t="s">
        <v>91</v>
      </c>
      <c r="L125" s="30" t="s">
        <v>92</v>
      </c>
      <c r="M125" s="30" t="s">
        <v>93</v>
      </c>
      <c r="N125" s="30" t="s">
        <v>94</v>
      </c>
      <c r="O125" s="30" t="s">
        <v>51</v>
      </c>
    </row>
    <row r="126" spans="1:15" ht="31.5" x14ac:dyDescent="0.25">
      <c r="A126" s="29" t="s">
        <v>13</v>
      </c>
      <c r="B126" s="31" t="s">
        <v>95</v>
      </c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ht="31.5" x14ac:dyDescent="0.25">
      <c r="A127" s="32" t="s">
        <v>24</v>
      </c>
      <c r="B127" s="33" t="s">
        <v>96</v>
      </c>
      <c r="C127" s="34">
        <v>0.5</v>
      </c>
      <c r="D127" s="34">
        <v>0.7</v>
      </c>
      <c r="E127" s="34">
        <v>0.8</v>
      </c>
      <c r="F127" s="34">
        <v>0.9</v>
      </c>
      <c r="G127" s="34">
        <v>1</v>
      </c>
      <c r="H127" s="34">
        <v>1</v>
      </c>
      <c r="I127" s="34">
        <v>1</v>
      </c>
      <c r="J127" s="34">
        <v>1</v>
      </c>
      <c r="K127" s="34">
        <v>1</v>
      </c>
      <c r="L127" s="34">
        <v>1</v>
      </c>
      <c r="M127" s="34">
        <v>1</v>
      </c>
      <c r="N127" s="34">
        <v>1</v>
      </c>
      <c r="O127" s="27"/>
    </row>
    <row r="128" spans="1:15" ht="31.5" x14ac:dyDescent="0.25">
      <c r="A128" s="32" t="s">
        <v>33</v>
      </c>
      <c r="B128" s="33" t="s">
        <v>97</v>
      </c>
      <c r="C128" s="27">
        <f t="shared" ref="C128:N128" si="3">$F104*C127</f>
        <v>38500</v>
      </c>
      <c r="D128" s="27">
        <f t="shared" si="3"/>
        <v>53900</v>
      </c>
      <c r="E128" s="27">
        <f t="shared" si="3"/>
        <v>61600</v>
      </c>
      <c r="F128" s="27">
        <f t="shared" si="3"/>
        <v>69300</v>
      </c>
      <c r="G128" s="27">
        <f t="shared" si="3"/>
        <v>77000</v>
      </c>
      <c r="H128" s="27">
        <f t="shared" si="3"/>
        <v>77000</v>
      </c>
      <c r="I128" s="27">
        <f t="shared" si="3"/>
        <v>77000</v>
      </c>
      <c r="J128" s="27">
        <f t="shared" si="3"/>
        <v>77000</v>
      </c>
      <c r="K128" s="27">
        <f t="shared" si="3"/>
        <v>77000</v>
      </c>
      <c r="L128" s="27">
        <f t="shared" si="3"/>
        <v>77000</v>
      </c>
      <c r="M128" s="27">
        <f t="shared" si="3"/>
        <v>77000</v>
      </c>
      <c r="N128" s="27">
        <f t="shared" si="3"/>
        <v>77000</v>
      </c>
      <c r="O128" s="27">
        <f>SUM(C128:N128)</f>
        <v>839300</v>
      </c>
    </row>
    <row r="129" spans="1:15" ht="66.75" customHeight="1" x14ac:dyDescent="0.25">
      <c r="A129" s="32" t="s">
        <v>38</v>
      </c>
      <c r="B129" s="33" t="s">
        <v>98</v>
      </c>
      <c r="C129" s="27">
        <f t="shared" ref="C129:N129" si="4">SUM(C130:C133)</f>
        <v>8500</v>
      </c>
      <c r="D129" s="27">
        <f t="shared" si="4"/>
        <v>11700</v>
      </c>
      <c r="E129" s="27">
        <f t="shared" si="4"/>
        <v>13300</v>
      </c>
      <c r="F129" s="27">
        <f t="shared" si="4"/>
        <v>14900</v>
      </c>
      <c r="G129" s="27">
        <f t="shared" si="4"/>
        <v>16500</v>
      </c>
      <c r="H129" s="27">
        <f t="shared" si="4"/>
        <v>16500</v>
      </c>
      <c r="I129" s="27">
        <f t="shared" si="4"/>
        <v>16500</v>
      </c>
      <c r="J129" s="27">
        <f t="shared" si="4"/>
        <v>16500</v>
      </c>
      <c r="K129" s="27">
        <f t="shared" si="4"/>
        <v>16500</v>
      </c>
      <c r="L129" s="27">
        <f t="shared" si="4"/>
        <v>16500</v>
      </c>
      <c r="M129" s="27">
        <f t="shared" si="4"/>
        <v>16500</v>
      </c>
      <c r="N129" s="27">
        <f t="shared" si="4"/>
        <v>16500</v>
      </c>
      <c r="O129" s="27">
        <f>SUM(C129:N129)</f>
        <v>180400</v>
      </c>
    </row>
    <row r="130" spans="1:15" ht="31.5" x14ac:dyDescent="0.25">
      <c r="A130" s="32" t="s">
        <v>40</v>
      </c>
      <c r="B130" s="33" t="s">
        <v>99</v>
      </c>
      <c r="C130" s="27">
        <f>C127*H104</f>
        <v>8000</v>
      </c>
      <c r="D130" s="27">
        <f>D127*H104</f>
        <v>11200</v>
      </c>
      <c r="E130" s="27">
        <f>E127*H104</f>
        <v>12800</v>
      </c>
      <c r="F130" s="27">
        <f>F127*H104</f>
        <v>14400</v>
      </c>
      <c r="G130" s="27">
        <f>G127*H104</f>
        <v>16000</v>
      </c>
      <c r="H130" s="27">
        <f>H127*H104</f>
        <v>16000</v>
      </c>
      <c r="I130" s="27">
        <f>I127*H104</f>
        <v>16000</v>
      </c>
      <c r="J130" s="27">
        <f>J127*H104</f>
        <v>16000</v>
      </c>
      <c r="K130" s="27">
        <f>K127*H104</f>
        <v>16000</v>
      </c>
      <c r="L130" s="27">
        <f>L127*H104</f>
        <v>16000</v>
      </c>
      <c r="M130" s="27">
        <f>M127*H104</f>
        <v>16000</v>
      </c>
      <c r="N130" s="27">
        <f>N127*H104</f>
        <v>16000</v>
      </c>
      <c r="O130" s="27">
        <f>SUM(C130:N130)</f>
        <v>174400</v>
      </c>
    </row>
    <row r="131" spans="1:15" ht="15.75" x14ac:dyDescent="0.25">
      <c r="A131" s="32" t="s">
        <v>41</v>
      </c>
      <c r="B131" s="33" t="s">
        <v>100</v>
      </c>
      <c r="C131" s="27">
        <f>SUM(C110:C116)</f>
        <v>500</v>
      </c>
      <c r="D131" s="27">
        <f>SUM(C110:C116)</f>
        <v>500</v>
      </c>
      <c r="E131" s="27">
        <f>SUM(C110:C116)</f>
        <v>500</v>
      </c>
      <c r="F131" s="27">
        <f>SUM(C110:C116)</f>
        <v>500</v>
      </c>
      <c r="G131" s="27">
        <f>SUM(C110:C116)</f>
        <v>500</v>
      </c>
      <c r="H131" s="27">
        <f>SUM(C110:C116)</f>
        <v>500</v>
      </c>
      <c r="I131" s="27">
        <f>SUM(C110:C116)</f>
        <v>500</v>
      </c>
      <c r="J131" s="27">
        <f>SUM(C110:C116)</f>
        <v>500</v>
      </c>
      <c r="K131" s="27">
        <f>SUM(C110:C116)</f>
        <v>500</v>
      </c>
      <c r="L131" s="27">
        <f>SUM(C110:C116)</f>
        <v>500</v>
      </c>
      <c r="M131" s="27">
        <f>SUM(C110:C116)</f>
        <v>500</v>
      </c>
      <c r="N131" s="27">
        <f>SUM(C110:C116)</f>
        <v>500</v>
      </c>
      <c r="O131" s="27">
        <f>SUM(C131:N131)</f>
        <v>6000</v>
      </c>
    </row>
    <row r="132" spans="1:15" ht="15.75" x14ac:dyDescent="0.25">
      <c r="A132" s="32"/>
      <c r="B132" s="33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</row>
    <row r="133" spans="1:15" ht="15.75" x14ac:dyDescent="0.25">
      <c r="A133" s="32" t="s">
        <v>37</v>
      </c>
      <c r="B133" s="33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>
        <f t="shared" ref="O133:O138" si="5">SUM(C133:N133)</f>
        <v>0</v>
      </c>
    </row>
    <row r="134" spans="1:15" ht="31.5" x14ac:dyDescent="0.25">
      <c r="A134" s="32" t="s">
        <v>42</v>
      </c>
      <c r="B134" s="33" t="s">
        <v>101</v>
      </c>
      <c r="C134" s="27">
        <f t="shared" ref="C134:N134" si="6">C128-C129</f>
        <v>30000</v>
      </c>
      <c r="D134" s="27">
        <f t="shared" si="6"/>
        <v>42200</v>
      </c>
      <c r="E134" s="27">
        <f t="shared" si="6"/>
        <v>48300</v>
      </c>
      <c r="F134" s="27">
        <f t="shared" si="6"/>
        <v>54400</v>
      </c>
      <c r="G134" s="27">
        <f t="shared" si="6"/>
        <v>60500</v>
      </c>
      <c r="H134" s="27">
        <f t="shared" si="6"/>
        <v>60500</v>
      </c>
      <c r="I134" s="27">
        <f t="shared" si="6"/>
        <v>60500</v>
      </c>
      <c r="J134" s="27">
        <f t="shared" si="6"/>
        <v>60500</v>
      </c>
      <c r="K134" s="27">
        <f t="shared" si="6"/>
        <v>60500</v>
      </c>
      <c r="L134" s="27">
        <f t="shared" si="6"/>
        <v>60500</v>
      </c>
      <c r="M134" s="27">
        <f t="shared" si="6"/>
        <v>60500</v>
      </c>
      <c r="N134" s="27">
        <f t="shared" si="6"/>
        <v>60500</v>
      </c>
      <c r="O134" s="27">
        <f t="shared" si="5"/>
        <v>658900</v>
      </c>
    </row>
    <row r="135" spans="1:15" ht="15.75" x14ac:dyDescent="0.25">
      <c r="A135" s="32" t="s">
        <v>46</v>
      </c>
      <c r="B135" s="33" t="s">
        <v>102</v>
      </c>
      <c r="C135" s="27">
        <f t="shared" ref="C135:N135" si="7">SUM(C136:C137)</f>
        <v>1540</v>
      </c>
      <c r="D135" s="27">
        <f t="shared" si="7"/>
        <v>2156</v>
      </c>
      <c r="E135" s="27">
        <f t="shared" si="7"/>
        <v>2464</v>
      </c>
      <c r="F135" s="27">
        <f t="shared" si="7"/>
        <v>2772</v>
      </c>
      <c r="G135" s="27">
        <f t="shared" si="7"/>
        <v>3080</v>
      </c>
      <c r="H135" s="27">
        <f t="shared" si="7"/>
        <v>3080</v>
      </c>
      <c r="I135" s="27">
        <f t="shared" si="7"/>
        <v>3080</v>
      </c>
      <c r="J135" s="27">
        <f t="shared" si="7"/>
        <v>3080</v>
      </c>
      <c r="K135" s="27">
        <f t="shared" si="7"/>
        <v>3080</v>
      </c>
      <c r="L135" s="27">
        <f t="shared" si="7"/>
        <v>3080</v>
      </c>
      <c r="M135" s="27">
        <f t="shared" si="7"/>
        <v>3080</v>
      </c>
      <c r="N135" s="27">
        <f t="shared" si="7"/>
        <v>3080</v>
      </c>
      <c r="O135" s="27">
        <f t="shared" si="5"/>
        <v>33572</v>
      </c>
    </row>
    <row r="136" spans="1:15" ht="33" x14ac:dyDescent="0.25">
      <c r="A136" s="32"/>
      <c r="B136" s="35" t="s">
        <v>103</v>
      </c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>
        <f t="shared" si="5"/>
        <v>0</v>
      </c>
    </row>
    <row r="137" spans="1:15" ht="49.5" x14ac:dyDescent="0.25">
      <c r="A137" s="32"/>
      <c r="B137" s="35" t="s">
        <v>104</v>
      </c>
      <c r="C137" s="29">
        <f>C128*0.04</f>
        <v>1540</v>
      </c>
      <c r="D137" s="29">
        <f t="shared" ref="D137:N137" si="8">D128*0.04</f>
        <v>2156</v>
      </c>
      <c r="E137" s="29">
        <f t="shared" si="8"/>
        <v>2464</v>
      </c>
      <c r="F137" s="29">
        <f t="shared" si="8"/>
        <v>2772</v>
      </c>
      <c r="G137" s="29">
        <f t="shared" si="8"/>
        <v>3080</v>
      </c>
      <c r="H137" s="29">
        <f t="shared" si="8"/>
        <v>3080</v>
      </c>
      <c r="I137" s="29">
        <f t="shared" si="8"/>
        <v>3080</v>
      </c>
      <c r="J137" s="29">
        <f t="shared" si="8"/>
        <v>3080</v>
      </c>
      <c r="K137" s="29">
        <f t="shared" si="8"/>
        <v>3080</v>
      </c>
      <c r="L137" s="29">
        <f t="shared" si="8"/>
        <v>3080</v>
      </c>
      <c r="M137" s="29">
        <f t="shared" si="8"/>
        <v>3080</v>
      </c>
      <c r="N137" s="29">
        <f t="shared" si="8"/>
        <v>3080</v>
      </c>
      <c r="O137" s="29">
        <f t="shared" si="5"/>
        <v>33572</v>
      </c>
    </row>
    <row r="138" spans="1:15" ht="31.5" x14ac:dyDescent="0.25">
      <c r="A138" s="32" t="s">
        <v>50</v>
      </c>
      <c r="B138" s="31" t="s">
        <v>105</v>
      </c>
      <c r="C138" s="29">
        <f t="shared" ref="C138:N138" si="9">C134-C135</f>
        <v>28460</v>
      </c>
      <c r="D138" s="29">
        <f t="shared" si="9"/>
        <v>40044</v>
      </c>
      <c r="E138" s="29">
        <f t="shared" si="9"/>
        <v>45836</v>
      </c>
      <c r="F138" s="29">
        <f t="shared" si="9"/>
        <v>51628</v>
      </c>
      <c r="G138" s="29">
        <f t="shared" si="9"/>
        <v>57420</v>
      </c>
      <c r="H138" s="29">
        <f t="shared" si="9"/>
        <v>57420</v>
      </c>
      <c r="I138" s="29">
        <f t="shared" si="9"/>
        <v>57420</v>
      </c>
      <c r="J138" s="29">
        <f t="shared" si="9"/>
        <v>57420</v>
      </c>
      <c r="K138" s="29">
        <f t="shared" si="9"/>
        <v>57420</v>
      </c>
      <c r="L138" s="29">
        <f t="shared" si="9"/>
        <v>57420</v>
      </c>
      <c r="M138" s="29">
        <f t="shared" si="9"/>
        <v>57420</v>
      </c>
      <c r="N138" s="29">
        <f t="shared" si="9"/>
        <v>57420</v>
      </c>
      <c r="O138" s="29">
        <f t="shared" si="5"/>
        <v>625328</v>
      </c>
    </row>
    <row r="139" spans="1:15" ht="16.5" customHeight="1" x14ac:dyDescent="0.25">
      <c r="A139" s="44" t="s">
        <v>52</v>
      </c>
      <c r="B139" s="31" t="s">
        <v>106</v>
      </c>
      <c r="C139" s="44">
        <f>-C138+B140</f>
        <v>-378460</v>
      </c>
      <c r="D139" s="44">
        <f t="shared" ref="D139:N139" si="10">C139+D138</f>
        <v>-338416</v>
      </c>
      <c r="E139" s="44">
        <f t="shared" si="10"/>
        <v>-292580</v>
      </c>
      <c r="F139" s="44">
        <f t="shared" si="10"/>
        <v>-240952</v>
      </c>
      <c r="G139" s="44">
        <f t="shared" si="10"/>
        <v>-183532</v>
      </c>
      <c r="H139" s="44">
        <f t="shared" si="10"/>
        <v>-126112</v>
      </c>
      <c r="I139" s="44">
        <f t="shared" si="10"/>
        <v>-68692</v>
      </c>
      <c r="J139" s="44">
        <f t="shared" si="10"/>
        <v>-11272</v>
      </c>
      <c r="K139" s="44">
        <f t="shared" si="10"/>
        <v>46148</v>
      </c>
      <c r="L139" s="44">
        <f t="shared" si="10"/>
        <v>103568</v>
      </c>
      <c r="M139" s="44">
        <f t="shared" si="10"/>
        <v>160988</v>
      </c>
      <c r="N139" s="44">
        <f t="shared" si="10"/>
        <v>218408</v>
      </c>
      <c r="O139" s="71">
        <f>D149/D145</f>
        <v>0.74505897771952811</v>
      </c>
    </row>
    <row r="140" spans="1:15" ht="15.75" x14ac:dyDescent="0.25">
      <c r="A140" s="44"/>
      <c r="B140" s="36">
        <f>-F69</f>
        <v>-350000</v>
      </c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71"/>
    </row>
    <row r="141" spans="1:15" ht="18.75" x14ac:dyDescent="0.25">
      <c r="A141" s="17"/>
    </row>
    <row r="142" spans="1:15" ht="18.75" x14ac:dyDescent="0.25">
      <c r="A142" s="41" t="s">
        <v>107</v>
      </c>
      <c r="B142" s="41"/>
      <c r="C142" s="41"/>
      <c r="D142" s="41"/>
      <c r="E142" s="41"/>
      <c r="F142" s="21"/>
      <c r="G142" s="21"/>
      <c r="H142" s="21"/>
      <c r="I142" s="21"/>
      <c r="J142" s="21"/>
      <c r="K142" s="21"/>
      <c r="L142" s="21"/>
      <c r="M142" s="21"/>
      <c r="N142" s="21"/>
      <c r="O142" s="21"/>
    </row>
    <row r="143" spans="1:15" ht="18.75" x14ac:dyDescent="0.25">
      <c r="A143" s="42" t="s">
        <v>108</v>
      </c>
      <c r="B143" s="42"/>
      <c r="C143" s="42"/>
      <c r="D143" s="42"/>
      <c r="E143" s="42"/>
    </row>
    <row r="144" spans="1:15" ht="47.25" x14ac:dyDescent="0.25">
      <c r="A144" s="37" t="s">
        <v>6</v>
      </c>
      <c r="B144" s="27" t="s">
        <v>82</v>
      </c>
      <c r="C144" s="27" t="s">
        <v>109</v>
      </c>
      <c r="D144" s="27" t="s">
        <v>110</v>
      </c>
      <c r="E144" s="27" t="s">
        <v>111</v>
      </c>
    </row>
    <row r="145" spans="1:15" ht="31.5" x14ac:dyDescent="0.25">
      <c r="A145" s="37" t="s">
        <v>13</v>
      </c>
      <c r="B145" s="38" t="s">
        <v>112</v>
      </c>
      <c r="C145" s="27" t="s">
        <v>113</v>
      </c>
      <c r="D145" s="39">
        <f>E145/12</f>
        <v>69941.666666666672</v>
      </c>
      <c r="E145" s="27">
        <f>O128</f>
        <v>839300</v>
      </c>
    </row>
    <row r="146" spans="1:15" ht="31.5" x14ac:dyDescent="0.25">
      <c r="A146" s="37" t="s">
        <v>24</v>
      </c>
      <c r="B146" s="38" t="s">
        <v>114</v>
      </c>
      <c r="C146" s="27" t="s">
        <v>113</v>
      </c>
      <c r="D146" s="39">
        <f>E146/12</f>
        <v>17831</v>
      </c>
      <c r="E146" s="27">
        <f>E147+E148</f>
        <v>213972</v>
      </c>
    </row>
    <row r="147" spans="1:15" ht="15.75" x14ac:dyDescent="0.25">
      <c r="A147" s="37" t="s">
        <v>33</v>
      </c>
      <c r="B147" s="38" t="s">
        <v>115</v>
      </c>
      <c r="C147" s="27" t="s">
        <v>113</v>
      </c>
      <c r="D147" s="39">
        <f>E147/12</f>
        <v>15033.333333333334</v>
      </c>
      <c r="E147" s="27">
        <f>O129</f>
        <v>180400</v>
      </c>
    </row>
    <row r="148" spans="1:15" ht="15.75" x14ac:dyDescent="0.25">
      <c r="A148" s="37" t="s">
        <v>38</v>
      </c>
      <c r="B148" s="38" t="s">
        <v>78</v>
      </c>
      <c r="C148" s="27" t="s">
        <v>113</v>
      </c>
      <c r="D148" s="39">
        <f>E148/12</f>
        <v>2797.6666666666665</v>
      </c>
      <c r="E148" s="27">
        <f>O135</f>
        <v>33572</v>
      </c>
    </row>
    <row r="149" spans="1:15" ht="15.75" x14ac:dyDescent="0.25">
      <c r="A149" s="37" t="s">
        <v>42</v>
      </c>
      <c r="B149" s="38" t="s">
        <v>116</v>
      </c>
      <c r="C149" s="27" t="s">
        <v>113</v>
      </c>
      <c r="D149" s="39">
        <f>E149/12</f>
        <v>52110.666666666664</v>
      </c>
      <c r="E149" s="27">
        <f>E145-E146</f>
        <v>625328</v>
      </c>
    </row>
    <row r="150" spans="1:15" ht="15.75" x14ac:dyDescent="0.25">
      <c r="A150" s="37" t="s">
        <v>46</v>
      </c>
      <c r="B150" s="38" t="s">
        <v>117</v>
      </c>
      <c r="C150" s="27" t="s">
        <v>118</v>
      </c>
      <c r="D150" s="39" t="s">
        <v>119</v>
      </c>
      <c r="E150" s="27">
        <v>9</v>
      </c>
    </row>
    <row r="151" spans="1:15" ht="31.5" x14ac:dyDescent="0.25">
      <c r="A151" s="37" t="s">
        <v>50</v>
      </c>
      <c r="B151" s="38" t="s">
        <v>120</v>
      </c>
      <c r="C151" s="27" t="s">
        <v>121</v>
      </c>
      <c r="D151" s="27" t="s">
        <v>119</v>
      </c>
      <c r="E151" s="40">
        <f>D149/D145</f>
        <v>0.74505897771952811</v>
      </c>
    </row>
    <row r="152" spans="1:15" ht="18.75" x14ac:dyDescent="0.25">
      <c r="A152" s="10"/>
    </row>
    <row r="153" spans="1:15" ht="18.75" x14ac:dyDescent="0.25">
      <c r="A153" s="41" t="s">
        <v>122</v>
      </c>
      <c r="B153" s="41"/>
      <c r="C153" s="41"/>
      <c r="D153" s="41"/>
      <c r="E153" s="41"/>
      <c r="F153" s="21"/>
      <c r="G153" s="21"/>
      <c r="H153" s="21"/>
      <c r="I153" s="21"/>
      <c r="J153" s="21"/>
      <c r="K153" s="21"/>
      <c r="L153" s="21"/>
      <c r="M153" s="21"/>
      <c r="N153" s="21"/>
      <c r="O153" s="21"/>
    </row>
    <row r="154" spans="1:15" ht="18.75" x14ac:dyDescent="0.25">
      <c r="A154" s="42" t="s">
        <v>123</v>
      </c>
      <c r="B154" s="42"/>
      <c r="C154" s="42"/>
      <c r="D154" s="42"/>
    </row>
    <row r="155" spans="1:15" ht="62.25" customHeight="1" x14ac:dyDescent="0.25">
      <c r="A155" s="2" t="s">
        <v>58</v>
      </c>
      <c r="B155" s="43" t="s">
        <v>124</v>
      </c>
      <c r="C155" s="22" t="s">
        <v>11</v>
      </c>
      <c r="D155" s="43" t="s">
        <v>125</v>
      </c>
    </row>
    <row r="156" spans="1:15" ht="15.75" x14ac:dyDescent="0.25">
      <c r="A156" s="23" t="s">
        <v>66</v>
      </c>
      <c r="B156" s="43"/>
      <c r="C156" s="19" t="s">
        <v>126</v>
      </c>
      <c r="D156" s="43"/>
    </row>
    <row r="157" spans="1:15" ht="180" customHeight="1" x14ac:dyDescent="0.25">
      <c r="A157" s="23">
        <v>1</v>
      </c>
      <c r="B157" s="6" t="s">
        <v>127</v>
      </c>
      <c r="C157" s="19">
        <v>350000</v>
      </c>
      <c r="D157" s="19">
        <v>100</v>
      </c>
    </row>
    <row r="158" spans="1:15" ht="31.5" x14ac:dyDescent="0.25">
      <c r="A158" s="23">
        <v>2</v>
      </c>
      <c r="B158" s="6" t="s">
        <v>128</v>
      </c>
      <c r="C158" s="19"/>
      <c r="D158" s="19"/>
    </row>
    <row r="159" spans="1:15" ht="47.25" x14ac:dyDescent="0.25">
      <c r="A159" s="23">
        <v>3</v>
      </c>
      <c r="B159" s="6" t="s">
        <v>129</v>
      </c>
      <c r="C159" s="19"/>
      <c r="D159" s="19"/>
    </row>
    <row r="160" spans="1:15" ht="15.75" x14ac:dyDescent="0.25">
      <c r="A160" s="18">
        <v>4</v>
      </c>
      <c r="B160" s="6" t="s">
        <v>51</v>
      </c>
      <c r="C160" s="28">
        <f>SUM(C157:C159)</f>
        <v>350000</v>
      </c>
      <c r="D160" s="28">
        <f>SUM(D157:D159)</f>
        <v>100</v>
      </c>
    </row>
    <row r="161" spans="1:7" ht="18.75" x14ac:dyDescent="0.25">
      <c r="A161" s="24"/>
    </row>
    <row r="162" spans="1:7" ht="18.75" x14ac:dyDescent="0.25">
      <c r="A162" s="41" t="s">
        <v>130</v>
      </c>
      <c r="B162" s="41"/>
      <c r="C162" s="41"/>
      <c r="D162" s="41"/>
    </row>
    <row r="163" spans="1:7" ht="18.75" x14ac:dyDescent="0.25">
      <c r="A163" s="73" t="s">
        <v>131</v>
      </c>
      <c r="B163" s="73"/>
      <c r="C163" s="73"/>
    </row>
    <row r="164" spans="1:7" ht="78" customHeight="1" x14ac:dyDescent="0.25">
      <c r="A164" s="67" t="s">
        <v>132</v>
      </c>
      <c r="B164" s="55" t="s">
        <v>133</v>
      </c>
      <c r="C164" s="55" t="s">
        <v>134</v>
      </c>
    </row>
    <row r="165" spans="1:7" ht="106.5" customHeight="1" x14ac:dyDescent="0.25">
      <c r="A165" s="67" t="s">
        <v>13</v>
      </c>
      <c r="B165" s="66" t="s">
        <v>194</v>
      </c>
      <c r="C165" s="66" t="s">
        <v>196</v>
      </c>
      <c r="D165" s="72"/>
      <c r="E165" s="72"/>
      <c r="F165" s="72"/>
      <c r="G165" s="72"/>
    </row>
    <row r="166" spans="1:7" ht="54" customHeight="1" x14ac:dyDescent="0.25">
      <c r="A166" s="67" t="s">
        <v>24</v>
      </c>
      <c r="B166" s="66" t="s">
        <v>195</v>
      </c>
      <c r="C166" s="66" t="s">
        <v>197</v>
      </c>
      <c r="D166" s="72"/>
      <c r="E166" s="72"/>
      <c r="F166" s="72"/>
      <c r="G166" s="72"/>
    </row>
    <row r="167" spans="1:7" ht="35.25" customHeight="1" x14ac:dyDescent="0.25">
      <c r="A167" s="67" t="s">
        <v>33</v>
      </c>
      <c r="B167" s="67"/>
      <c r="C167" s="67"/>
    </row>
    <row r="168" spans="1:7" ht="15.75" x14ac:dyDescent="0.25">
      <c r="A168" s="67" t="s">
        <v>37</v>
      </c>
      <c r="B168" s="67"/>
      <c r="C168" s="67"/>
    </row>
    <row r="169" spans="1:7" ht="18.75" x14ac:dyDescent="0.25">
      <c r="A169" s="10"/>
    </row>
  </sheetData>
  <mergeCells count="73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3:G13"/>
    <mergeCell ref="A14:G14"/>
    <mergeCell ref="A15:G15"/>
    <mergeCell ref="A16:G16"/>
    <mergeCell ref="A17:G17"/>
    <mergeCell ref="A18:G18"/>
    <mergeCell ref="A19:G19"/>
    <mergeCell ref="A20:G20"/>
    <mergeCell ref="A26:G26"/>
    <mergeCell ref="A27:G27"/>
    <mergeCell ref="A71:G71"/>
    <mergeCell ref="A21:G21"/>
    <mergeCell ref="A22:G22"/>
    <mergeCell ref="A23:G23"/>
    <mergeCell ref="A24:G24"/>
    <mergeCell ref="A25:G25"/>
    <mergeCell ref="A87:G87"/>
    <mergeCell ref="A88:H88"/>
    <mergeCell ref="A89:H89"/>
    <mergeCell ref="A90:H90"/>
    <mergeCell ref="A91:H91"/>
    <mergeCell ref="A92:H92"/>
    <mergeCell ref="A93:H93"/>
    <mergeCell ref="A94:H94"/>
    <mergeCell ref="A95:H95"/>
    <mergeCell ref="A96:H96"/>
    <mergeCell ref="G97:G98"/>
    <mergeCell ref="H97:H98"/>
    <mergeCell ref="A106:C106"/>
    <mergeCell ref="A107:C107"/>
    <mergeCell ref="B108:B109"/>
    <mergeCell ref="C108:C109"/>
    <mergeCell ref="B97:B98"/>
    <mergeCell ref="C97:C98"/>
    <mergeCell ref="D97:D98"/>
    <mergeCell ref="E97:E98"/>
    <mergeCell ref="F97:F98"/>
    <mergeCell ref="A122:O122"/>
    <mergeCell ref="A123:O123"/>
    <mergeCell ref="A139:A140"/>
    <mergeCell ref="C139:C140"/>
    <mergeCell ref="D139:D140"/>
    <mergeCell ref="E139:E140"/>
    <mergeCell ref="F139:F140"/>
    <mergeCell ref="G139:G140"/>
    <mergeCell ref="H139:H140"/>
    <mergeCell ref="I139:I140"/>
    <mergeCell ref="J139:J140"/>
    <mergeCell ref="K139:K140"/>
    <mergeCell ref="L139:L140"/>
    <mergeCell ref="M139:M140"/>
    <mergeCell ref="N139:N140"/>
    <mergeCell ref="O139:O140"/>
    <mergeCell ref="A162:D162"/>
    <mergeCell ref="A163:C163"/>
    <mergeCell ref="A142:E142"/>
    <mergeCell ref="A143:E143"/>
    <mergeCell ref="A153:E153"/>
    <mergeCell ref="A154:D154"/>
    <mergeCell ref="B155:B156"/>
    <mergeCell ref="D155:D156"/>
  </mergeCells>
  <hyperlinks>
    <hyperlink ref="A6" r:id="rId1" display="1.4.E-mail, телефон 89508012136@mail.ru    8-950-801-21-36" xr:uid="{00000000-0004-0000-0000-000000000000}"/>
  </hyperlink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Носикова Евгения Геннадьевна</dc:creator>
  <dc:description/>
  <cp:lastModifiedBy>Ресепшн</cp:lastModifiedBy>
  <cp:revision>1</cp:revision>
  <cp:lastPrinted>2024-05-17T07:39:17Z</cp:lastPrinted>
  <dcterms:created xsi:type="dcterms:W3CDTF">2015-06-05T18:19:34Z</dcterms:created>
  <dcterms:modified xsi:type="dcterms:W3CDTF">2025-09-10T06:47:16Z</dcterms:modified>
  <dc:language>ru-RU</dc:language>
</cp:coreProperties>
</file>