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F38193D4-69CA-4805-851B-36FE10EFB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Лист1!$A$1:$N$161</definedName>
  </definedNames>
  <calcPr calcId="191029"/>
</workbook>
</file>

<file path=xl/calcChain.xml><?xml version="1.0" encoding="utf-8"?>
<calcChain xmlns="http://schemas.openxmlformats.org/spreadsheetml/2006/main">
  <c r="E49" i="1" l="1"/>
  <c r="C104" i="1"/>
  <c r="D104" i="1"/>
  <c r="E104" i="1"/>
  <c r="F104" i="1"/>
  <c r="G104" i="1"/>
  <c r="H104" i="1"/>
  <c r="I104" i="1"/>
  <c r="J104" i="1"/>
  <c r="K104" i="1"/>
  <c r="L104" i="1"/>
  <c r="M104" i="1"/>
  <c r="B104" i="1"/>
  <c r="C108" i="1"/>
  <c r="D108" i="1"/>
  <c r="E108" i="1"/>
  <c r="F108" i="1"/>
  <c r="G108" i="1"/>
  <c r="H108" i="1"/>
  <c r="I108" i="1"/>
  <c r="J108" i="1"/>
  <c r="K108" i="1"/>
  <c r="L108" i="1"/>
  <c r="M108" i="1"/>
  <c r="C107" i="1"/>
  <c r="D107" i="1"/>
  <c r="E107" i="1"/>
  <c r="F107" i="1"/>
  <c r="G107" i="1"/>
  <c r="H107" i="1"/>
  <c r="I107" i="1"/>
  <c r="J107" i="1"/>
  <c r="K107" i="1"/>
  <c r="L107" i="1"/>
  <c r="M107" i="1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B107" i="1"/>
  <c r="B100" i="1"/>
  <c r="B108" i="1"/>
  <c r="B101" i="1"/>
  <c r="B102" i="1"/>
  <c r="B103" i="1"/>
  <c r="A109" i="1"/>
  <c r="A108" i="1"/>
  <c r="A107" i="1"/>
  <c r="A104" i="1"/>
  <c r="A101" i="1"/>
  <c r="E83" i="1"/>
  <c r="H57" i="1"/>
  <c r="I57" i="1"/>
  <c r="J57" i="1"/>
  <c r="G57" i="1"/>
  <c r="E32" i="1"/>
  <c r="E31" i="1"/>
  <c r="D41" i="1"/>
  <c r="E47" i="1"/>
  <c r="E46" i="1"/>
  <c r="E45" i="1"/>
  <c r="C33" i="1"/>
  <c r="B33" i="1"/>
  <c r="K77" i="1"/>
  <c r="G77" i="1"/>
  <c r="K158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A103" i="1"/>
  <c r="A102" i="1"/>
  <c r="E48" i="1" l="1"/>
  <c r="E50" i="1" s="1"/>
  <c r="N107" i="1"/>
  <c r="N108" i="1"/>
  <c r="E33" i="1"/>
  <c r="N103" i="1"/>
  <c r="N102" i="1"/>
  <c r="N101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C110" i="1"/>
  <c r="D110" i="1"/>
  <c r="E110" i="1"/>
  <c r="F110" i="1"/>
  <c r="G110" i="1"/>
  <c r="H110" i="1"/>
  <c r="I110" i="1"/>
  <c r="J110" i="1"/>
  <c r="K110" i="1"/>
  <c r="L110" i="1"/>
  <c r="M110" i="1"/>
  <c r="B110" i="1"/>
  <c r="B106" i="1"/>
  <c r="B105" i="1"/>
  <c r="I89" i="1" l="1"/>
  <c r="D111" i="1" s="1"/>
  <c r="D130" i="1"/>
  <c r="M111" i="1"/>
  <c r="L111" i="1"/>
  <c r="E111" i="1"/>
  <c r="I111" i="1"/>
  <c r="C109" i="1"/>
  <c r="K109" i="1"/>
  <c r="D109" i="1"/>
  <c r="L109" i="1"/>
  <c r="J109" i="1"/>
  <c r="E109" i="1"/>
  <c r="M109" i="1"/>
  <c r="G109" i="1"/>
  <c r="H109" i="1"/>
  <c r="I109" i="1"/>
  <c r="B109" i="1"/>
  <c r="C111" i="1"/>
  <c r="K111" i="1"/>
  <c r="J111" i="1"/>
  <c r="H111" i="1"/>
  <c r="G111" i="1"/>
  <c r="I90" i="1"/>
  <c r="N114" i="1"/>
  <c r="A110" i="1"/>
  <c r="A111" i="1"/>
  <c r="A105" i="1"/>
  <c r="A106" i="1"/>
  <c r="A100" i="1"/>
  <c r="M120" i="1" l="1"/>
  <c r="B111" i="1"/>
  <c r="F109" i="1"/>
  <c r="F111" i="1"/>
  <c r="B131" i="1"/>
  <c r="D131" i="1" s="1"/>
  <c r="D133" i="1" s="1"/>
  <c r="A116" i="1"/>
  <c r="N110" i="1"/>
  <c r="N100" i="1"/>
  <c r="N104" i="1"/>
  <c r="N106" i="1"/>
  <c r="N109" i="1"/>
  <c r="N105" i="1"/>
  <c r="N111" i="1"/>
  <c r="B133" i="1" l="1"/>
  <c r="G78" i="1"/>
  <c r="K78" i="1"/>
  <c r="K79" i="1" l="1"/>
  <c r="G79" i="1"/>
  <c r="G80" i="1" l="1"/>
  <c r="K80" i="1"/>
  <c r="K81" i="1" l="1"/>
  <c r="G81" i="1"/>
  <c r="G82" i="1" l="1"/>
  <c r="G83" i="1" s="1"/>
  <c r="K82" i="1"/>
  <c r="K83" i="1" s="1"/>
  <c r="B99" i="1" s="1"/>
  <c r="B98" i="1" l="1"/>
  <c r="C97" i="1"/>
  <c r="E97" i="1"/>
  <c r="G97" i="1"/>
  <c r="I97" i="1"/>
  <c r="K97" i="1"/>
  <c r="M97" i="1"/>
  <c r="D97" i="1"/>
  <c r="F97" i="1"/>
  <c r="H97" i="1"/>
  <c r="J97" i="1"/>
  <c r="L97" i="1"/>
  <c r="B97" i="1"/>
  <c r="B113" i="1" s="1"/>
  <c r="J99" i="1" l="1"/>
  <c r="J98" i="1" s="1"/>
  <c r="D99" i="1"/>
  <c r="D98" i="1" s="1"/>
  <c r="C99" i="1"/>
  <c r="C98" i="1" s="1"/>
  <c r="H99" i="1"/>
  <c r="H98" i="1" s="1"/>
  <c r="F99" i="1"/>
  <c r="F98" i="1" s="1"/>
  <c r="G99" i="1"/>
  <c r="G98" i="1" s="1"/>
  <c r="E99" i="1"/>
  <c r="E98" i="1" s="1"/>
  <c r="I99" i="1"/>
  <c r="I98" i="1" s="1"/>
  <c r="K99" i="1"/>
  <c r="K98" i="1" s="1"/>
  <c r="M99" i="1"/>
  <c r="M98" i="1" s="1"/>
  <c r="L99" i="1"/>
  <c r="L98" i="1" s="1"/>
  <c r="J113" i="1"/>
  <c r="J112" i="1" s="1"/>
  <c r="H113" i="1"/>
  <c r="H112" i="1" s="1"/>
  <c r="I113" i="1"/>
  <c r="I112" i="1" s="1"/>
  <c r="L113" i="1"/>
  <c r="L112" i="1" s="1"/>
  <c r="F113" i="1"/>
  <c r="F112" i="1" s="1"/>
  <c r="M113" i="1"/>
  <c r="M112" i="1" s="1"/>
  <c r="G113" i="1"/>
  <c r="G112" i="1" s="1"/>
  <c r="E113" i="1"/>
  <c r="E112" i="1" s="1"/>
  <c r="C113" i="1"/>
  <c r="C112" i="1" s="1"/>
  <c r="D113" i="1"/>
  <c r="D112" i="1" s="1"/>
  <c r="K113" i="1"/>
  <c r="K112" i="1" s="1"/>
  <c r="B112" i="1"/>
  <c r="N97" i="1"/>
  <c r="D120" i="1" s="1"/>
  <c r="J115" i="1" l="1"/>
  <c r="K115" i="1"/>
  <c r="B120" i="1"/>
  <c r="M121" i="1" s="1"/>
  <c r="F115" i="1"/>
  <c r="C115" i="1"/>
  <c r="D115" i="1"/>
  <c r="N98" i="1"/>
  <c r="H115" i="1"/>
  <c r="L115" i="1"/>
  <c r="M115" i="1"/>
  <c r="I115" i="1"/>
  <c r="E115" i="1"/>
  <c r="G115" i="1"/>
  <c r="N99" i="1"/>
  <c r="D121" i="1" s="1"/>
  <c r="N112" i="1"/>
  <c r="D123" i="1" s="1"/>
  <c r="B123" i="1" s="1"/>
  <c r="N113" i="1"/>
  <c r="B115" i="1"/>
  <c r="B116" i="1" s="1"/>
  <c r="C116" i="1" l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D122" i="1"/>
  <c r="D124" i="1" s="1"/>
  <c r="B121" i="1"/>
  <c r="M122" i="1" s="1"/>
  <c r="N115" i="1"/>
  <c r="B122" i="1" l="1"/>
  <c r="B124" i="1"/>
  <c r="M123" i="1" s="1"/>
  <c r="M125" i="1" s="1"/>
</calcChain>
</file>

<file path=xl/sharedStrings.xml><?xml version="1.0" encoding="utf-8"?>
<sst xmlns="http://schemas.openxmlformats.org/spreadsheetml/2006/main" count="189" uniqueCount="172">
  <si>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</si>
  <si>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</si>
  <si>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</si>
  <si>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</si>
  <si>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</si>
  <si>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</si>
  <si>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</si>
  <si>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</si>
  <si>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</si>
  <si>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</si>
  <si>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</si>
  <si>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</si>
  <si>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</si>
  <si>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</si>
  <si>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</si>
  <si>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</si>
  <si>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</si>
  <si>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</si>
  <si>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</si>
  <si>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</si>
  <si>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</si>
  <si>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</si>
  <si>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</si>
  <si>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</si>
  <si>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</si>
  <si>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</si>
  <si>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</si>
  <si>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</si>
  <si>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</si>
  <si>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</si>
  <si>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</si>
  <si>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</si>
  <si>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</si>
  <si>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</si>
  <si>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</si>
  <si>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</si>
  <si>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</si>
  <si>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</si>
  <si>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</si>
  <si>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</si>
  <si>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</si>
  <si>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</si>
  <si>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</si>
  <si>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</si>
  <si>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</si>
  <si>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</si>
  <si>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</si>
  <si>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</si>
  <si>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</si>
  <si>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</si>
  <si>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</si>
  <si>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</si>
  <si>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</si>
  <si>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</si>
  <si>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</si>
  <si>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</si>
  <si>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</si>
  <si>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</si>
  <si>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</si>
  <si>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</si>
  <si>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</si>
  <si>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</si>
  <si>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</si>
  <si>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</si>
  <si>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</si>
  <si>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</si>
  <si>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</si>
  <si>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</si>
  <si>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</si>
  <si>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</si>
  <si>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</si>
  <si>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</si>
  <si>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</si>
  <si>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</si>
  <si>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</si>
  <si>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</si>
  <si>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</si>
  <si>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</si>
  <si>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</si>
  <si>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</si>
  <si>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</si>
  <si>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</si>
  <si>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</si>
  <si>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</si>
  <si>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</si>
  <si>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</si>
  <si>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</si>
  <si>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</si>
  <si>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</si>
  <si>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шт.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</si>
  <si>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</si>
  <si>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</si>
  <si>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</si>
  <si>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</si>
  <si>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</si>
  <si>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</si>
  <si>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</si>
  <si>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</si>
  <si>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</si>
  <si>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</si>
  <si>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</si>
  <si>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</si>
  <si>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</si>
  <si>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</si>
  <si>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</si>
  <si>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</si>
  <si>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</si>
  <si>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</si>
  <si>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</si>
  <si>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</si>
  <si>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</si>
  <si>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</si>
  <si>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</si>
  <si>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</si>
  <si>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</si>
  <si>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</si>
  <si>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</si>
  <si>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</si>
  <si>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</si>
  <si>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</si>
  <si>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</si>
  <si>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</si>
  <si>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</si>
  <si>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</si>
  <si>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</si>
  <si>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</si>
  <si>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</si>
  <si>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</si>
  <si>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</si>
  <si>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</si>
  <si>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</si>
  <si>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</si>
  <si>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</si>
  <si>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</si>
  <si>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</si>
  <si>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</si>
  <si>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Развитие</t>
  </si>
  <si>
    <t>Липецкая область</t>
  </si>
  <si>
    <t>Личная страничка (ВК), сарафанное радио</t>
  </si>
  <si>
    <t>На данный момент отсутсвует, в будущем для конкурентоспосбоности планирую постоянно обучаться</t>
  </si>
  <si>
    <t>Направление деятельности:   Бьюти сфера</t>
  </si>
  <si>
    <t>Одноразовый материал, дез. средства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</si>
  <si>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  <scheme val="minor"/>
      </rPr>
      <t>(если требуется более 350 000 руб. инвестиций</t>
    </r>
    <r>
      <rPr>
        <sz val="11"/>
        <color theme="1"/>
        <rFont val="Calibri"/>
        <family val="2"/>
        <charset val="204"/>
        <scheme val="minor"/>
      </rPr>
      <t xml:space="preserve">) </t>
    </r>
  </si>
  <si>
    <r>
      <rPr>
        <b/>
        <sz val="11"/>
        <color theme="1"/>
        <rFont val="Calibri"/>
        <family val="2"/>
        <charset val="204"/>
        <scheme val="minor"/>
      </rPr>
      <t>ð НПД (самозанятый)</t>
    </r>
    <r>
      <rPr>
        <sz val="11"/>
        <color theme="1"/>
        <rFont val="Calibri"/>
        <family val="2"/>
        <charset val="204"/>
        <scheme val="minor"/>
      </rPr>
      <t xml:space="preserve">   ð ИП (Патент, УСН), ОКВЭД:</t>
    </r>
  </si>
  <si>
    <t>Название проекта:   Аппаратная корекция фигуры</t>
  </si>
  <si>
    <t>Договор безвозмездной аренды, кресло, стулья, стол, лампа, кушетка.</t>
  </si>
  <si>
    <t xml:space="preserve">Планируется развития направления </t>
  </si>
  <si>
    <t>Аппарат для вакуумно-роликового массажа</t>
  </si>
  <si>
    <t>Предназначен для вакуумного-роликового массажа, позволяет уменьшить целлюлит и улучшить контуры тела.</t>
  </si>
  <si>
    <t>Аппаратный массаж</t>
  </si>
  <si>
    <t>Цели и задачи проекта: 
#### Цели
1. **Увеличение прибыли**: Открытие бизнеса по аппаратному массажу с целью создания устойчивого источника дохода.
2. **Повышение качества услуг**: Обеспечение высококачественного обслуживания клиентов с использованием современного оборудования.
3. **Расширение рынка**: Привлечение новых клиентов и удержание существующих за счет высокого уровня сервиса и разнообразных программ массажа.
#### Задачи
1. Проведение исследования рынка для определения потребностей целевой аудитории и конкурентного окружения.
2. Закупка современного массажного оборудования и организация обучающих программ для персонала.
3. Разработка и реализация маркетинговой стратегии для продвижения услуг.
4. Создание комфортной и привлекательной обстановки для клиентов.
5. Мониторинг и анализ обратной связи от клиентов для постоянного улучшения качества услуг.</t>
  </si>
  <si>
    <t>1. **Офисные работники**: Люди, проводящие много времени в сидячем положении, нуждающиеся в снятии напряжения и улучшении кровообращения.
2. **Спортсмены и активные люди**: Люди, занимающиеся спортом или фитнесом, ищущие способы ускорения восстановления мышц и улучшения общего состояния тела.
3. **Пожилые люди**: Клиенты, нуждающиеся в улучшении общего самочувствия, снижении болей в суставах и улучшении подвижности.
4. **Женщины и мужчины, заботящиеся о внешности**: Люди, стремящиеся к поддержанию здорового и подтянутого внешнего вида, включая борьбу с целлюлитом и лишним весом.
5. **Страдающие хроническими заболеваниями**: Люди с хроническими болями или заболеваниями, ищущие облегчение и улучшение качества жизни.</t>
  </si>
  <si>
    <t>1. **Современное оборудование**: Использование новейших технологий и аппаратов для массажа, обеспечивающих более эффективные и комфортные процедуры.
2. **Квалифицированный персонал**: Наличие сертифицированных специалистов, проходящих регулярное обучение и повышение квалификации.
3. **Индивидуальный подход**: Разработка персонализированных программ массажа в зависимости от потребностей и состояния здоровья клиента.
4. **Комфорт и уют**: Создание приятной атмосферы в салоне, способствующей расслаблению и отдыху клиентов.
5. **Гибкость услуг**: Широкий спектр программ и пакетов, включая разовые сеансы и абонементы на длительный срок.</t>
  </si>
  <si>
    <t>Салоны красоты города</t>
  </si>
  <si>
    <t>**Высокая конкуренция**: Наличие большого числа массажных салонов и медицинских центров, предлагающих аналогичные услуги.</t>
  </si>
  <si>
    <t>**Технические неисправности оборудования**: Возможные поломки и выход из строя массажных аппаратов.</t>
  </si>
  <si>
    <t>**Низкий спрос**: Недостаточное количество клиентов в определенные периоды времени.</t>
  </si>
  <si>
    <t>**Проблемы с квалификацией персонала**: Недостаток квалифицированных специалистов, способных обеспечить высокий уровень обслуживания.</t>
  </si>
  <si>
    <t>**Сезонность спроса**: Изменение уровня спроса в зависимости от времени года (например, снижение посещаемости летом).</t>
  </si>
  <si>
    <t>**Дифференциация услуг**: Разработка уникальных предложений и услуг, которые выделяют салон на фоне конкурентов.</t>
  </si>
  <si>
    <t>**Регулярное техническое обслуживание**: Проводить регулярные проверки и профилактическое обслуживание массажного оборудования для предотвращения поломок.</t>
  </si>
  <si>
    <t>**Активный маркетинг**: Реализация постоянных рекламных кампаний и специальных предложений для поддержания интереса клиентов и увеличения посещаемости.</t>
  </si>
  <si>
    <t>**Обучение и развитие персонала**: Инвестирование в обучение и развитие сотрудников, проведение регулярных тренингов и курсов повышения квалификации.</t>
  </si>
  <si>
    <t>**Гибкость в управлении бизнесом**: Введение акционных предложений и программ лояльности в периоды низкого спроса для привлечения клиентов.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</si>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</sst>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0" fontId="27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left" indent="1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9" fontId="23" fillId="0" borderId="1" xfId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61"/>
  <sheetViews>
    <sheetView tabSelected="1" view="pageLayout" zoomScaleNormal="91" workbookViewId="0">
      <selection activeCell="A4" sqref="A4:L4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4" ht="18.75" x14ac:dyDescent="0.25">
      <c r="A2" s="111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18.75" x14ac:dyDescent="0.25">
      <c r="A3" s="1"/>
    </row>
    <row r="4" spans="1:14" ht="18.75" x14ac:dyDescent="0.25">
      <c r="A4" s="111" t="s">
        <v>30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4" x14ac:dyDescent="0.25">
      <c r="A5" s="83" t="s">
        <v>164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4" x14ac:dyDescent="0.25">
      <c r="A6" s="83" t="s">
        <v>165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4" x14ac:dyDescent="0.25">
      <c r="A7" s="83" t="s">
        <v>166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4" ht="16.5" x14ac:dyDescent="0.25">
      <c r="A8" s="159" t="s">
        <v>167</v>
      </c>
      <c r="B8" s="159"/>
      <c r="C8" s="159"/>
      <c r="D8" s="159"/>
      <c r="E8" s="64"/>
      <c r="F8" s="64"/>
      <c r="G8" s="64"/>
      <c r="H8" s="64"/>
      <c r="I8" s="64"/>
      <c r="J8" s="64"/>
      <c r="K8" s="64"/>
      <c r="L8" s="64"/>
      <c r="M8" s="4"/>
      <c r="N8" s="4"/>
    </row>
    <row r="9" spans="1:14" x14ac:dyDescent="0.25">
      <c r="A9" s="159" t="s">
        <v>90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4" x14ac:dyDescent="0.25">
      <c r="A10" s="159" t="s">
        <v>168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</row>
    <row r="11" spans="1:14" ht="14.25" customHeight="1" x14ac:dyDescent="0.25">
      <c r="A11" s="159" t="s">
        <v>91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4" x14ac:dyDescent="0.25">
      <c r="A12" s="159" t="s">
        <v>169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</row>
    <row r="13" spans="1:14" ht="15" customHeight="1" x14ac:dyDescent="0.25">
      <c r="A13" s="159" t="s">
        <v>92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</row>
    <row r="14" spans="1:14" x14ac:dyDescent="0.25">
      <c r="A14" s="159" t="s">
        <v>170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</row>
    <row r="15" spans="1:14" x14ac:dyDescent="0.25">
      <c r="A15" s="159" t="s">
        <v>93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</row>
    <row r="16" spans="1:14" x14ac:dyDescent="0.25">
      <c r="A16" s="159" t="s">
        <v>170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</row>
    <row r="17" spans="1:14" x14ac:dyDescent="0.25">
      <c r="A17" s="96" t="s">
        <v>139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4" ht="18.75" x14ac:dyDescent="0.25">
      <c r="A18" s="111" t="s">
        <v>31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</row>
    <row r="19" spans="1:14" ht="16.5" x14ac:dyDescent="0.25">
      <c r="A19" s="99" t="s">
        <v>144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4"/>
      <c r="N19" s="4"/>
    </row>
    <row r="20" spans="1:14" ht="222" customHeight="1" x14ac:dyDescent="0.25">
      <c r="A20" s="97" t="s">
        <v>150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4"/>
      <c r="N20" s="4"/>
    </row>
    <row r="21" spans="1:14" ht="16.5" x14ac:dyDescent="0.25">
      <c r="A21" s="96" t="s">
        <v>140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4"/>
      <c r="N21" s="4"/>
    </row>
    <row r="22" spans="1:14" x14ac:dyDescent="0.25">
      <c r="A22" s="103" t="s">
        <v>94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</row>
    <row r="23" spans="1:14" x14ac:dyDescent="0.25">
      <c r="A23" s="103" t="s">
        <v>143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4" ht="17.25" customHeight="1" x14ac:dyDescent="0.25">
      <c r="A24" s="125" t="s">
        <v>95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8"/>
      <c r="N24" s="18"/>
    </row>
    <row r="25" spans="1:14" ht="17.25" customHeight="1" x14ac:dyDescent="0.25">
      <c r="A25" s="125" t="s">
        <v>171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8"/>
      <c r="N25" s="18"/>
    </row>
    <row r="26" spans="1:14" ht="17.25" customHeight="1" x14ac:dyDescent="0.25">
      <c r="A26" s="112" t="s">
        <v>96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8"/>
      <c r="N26" s="18"/>
    </row>
    <row r="27" spans="1:14" ht="18.75" customHeight="1" x14ac:dyDescent="0.25">
      <c r="A27" s="112" t="s">
        <v>145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8"/>
      <c r="N27" s="18"/>
    </row>
    <row r="28" spans="1:14" x14ac:dyDescent="0.25">
      <c r="A28" s="103" t="s">
        <v>63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</row>
    <row r="29" spans="1:14" ht="18.75" x14ac:dyDescent="0.25">
      <c r="A29" s="111" t="s">
        <v>0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</row>
    <row r="30" spans="1:14" ht="16.5" x14ac:dyDescent="0.25">
      <c r="A30" s="54" t="s">
        <v>98</v>
      </c>
      <c r="B30" s="54" t="s">
        <v>99</v>
      </c>
      <c r="C30" s="105" t="s">
        <v>97</v>
      </c>
      <c r="D30" s="106"/>
      <c r="E30" s="105" t="s">
        <v>105</v>
      </c>
      <c r="F30" s="106"/>
      <c r="G30" s="4"/>
      <c r="H30" s="4"/>
      <c r="I30" s="4"/>
      <c r="J30" s="4"/>
      <c r="K30" s="4"/>
      <c r="L30" s="4"/>
    </row>
    <row r="31" spans="1:14" ht="16.5" x14ac:dyDescent="0.25">
      <c r="A31" s="54"/>
      <c r="B31" s="54">
        <v>0</v>
      </c>
      <c r="C31" s="105">
        <v>0</v>
      </c>
      <c r="D31" s="106"/>
      <c r="E31" s="105">
        <f>B31*C31</f>
        <v>0</v>
      </c>
      <c r="F31" s="106"/>
      <c r="G31" s="4"/>
      <c r="H31" s="4"/>
      <c r="I31" s="4"/>
      <c r="J31" s="4"/>
      <c r="K31" s="4"/>
      <c r="L31" s="4"/>
    </row>
    <row r="32" spans="1:14" ht="16.5" x14ac:dyDescent="0.25">
      <c r="A32" s="54"/>
      <c r="B32" s="55"/>
      <c r="C32" s="105"/>
      <c r="D32" s="106"/>
      <c r="E32" s="105">
        <f t="shared" ref="E32:E33" si="0">B32*C32</f>
        <v>0</v>
      </c>
      <c r="F32" s="106"/>
      <c r="G32" s="4"/>
      <c r="H32" s="4"/>
      <c r="I32" s="4"/>
      <c r="J32" s="4"/>
      <c r="K32" s="4"/>
      <c r="L32" s="4"/>
    </row>
    <row r="33" spans="1:12" ht="16.5" x14ac:dyDescent="0.25">
      <c r="A33" s="54" t="s">
        <v>6</v>
      </c>
      <c r="B33" s="54">
        <f>SUM(B31:B32)</f>
        <v>0</v>
      </c>
      <c r="C33" s="105">
        <f>SUM(C31:C32)</f>
        <v>0</v>
      </c>
      <c r="D33" s="106"/>
      <c r="E33" s="105">
        <f t="shared" si="0"/>
        <v>0</v>
      </c>
      <c r="F33" s="106"/>
      <c r="G33" s="4"/>
      <c r="H33" s="4"/>
      <c r="I33" s="4"/>
      <c r="J33" s="4"/>
      <c r="K33" s="4"/>
      <c r="L33" s="4"/>
    </row>
    <row r="34" spans="1:12" ht="16.5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16.5" x14ac:dyDescent="0.25">
      <c r="A35" s="116" t="s">
        <v>64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</row>
    <row r="36" spans="1:12" x14ac:dyDescent="0.25">
      <c r="A36" t="s">
        <v>100</v>
      </c>
    </row>
    <row r="37" spans="1:12" x14ac:dyDescent="0.25">
      <c r="A37" s="102" t="s">
        <v>146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x14ac:dyDescent="0.25">
      <c r="A38" t="s">
        <v>101</v>
      </c>
    </row>
    <row r="39" spans="1:12" x14ac:dyDescent="0.25">
      <c r="A39" s="102" t="s">
        <v>136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0" spans="1:12" x14ac:dyDescent="0.25">
      <c r="A40" s="102" t="s">
        <v>102</v>
      </c>
      <c r="B40" s="102"/>
      <c r="C40" s="102"/>
      <c r="D40" s="44">
        <v>2</v>
      </c>
    </row>
    <row r="41" spans="1:12" ht="15.75" x14ac:dyDescent="0.25">
      <c r="A41" t="s">
        <v>103</v>
      </c>
      <c r="D41" s="45">
        <f>$M124</f>
        <v>9</v>
      </c>
    </row>
    <row r="42" spans="1:12" ht="16.5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</row>
    <row r="43" spans="1:12" x14ac:dyDescent="0.25">
      <c r="A43" s="103" t="s">
        <v>104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</row>
    <row r="44" spans="1:12" ht="33.75" customHeight="1" x14ac:dyDescent="0.25">
      <c r="A44" s="132" t="s">
        <v>12</v>
      </c>
      <c r="B44" s="133"/>
      <c r="C44" s="24" t="s">
        <v>1</v>
      </c>
      <c r="D44" s="24" t="s">
        <v>2</v>
      </c>
      <c r="E44" s="134" t="s">
        <v>3</v>
      </c>
      <c r="F44" s="134"/>
      <c r="G44" s="134"/>
      <c r="H44" s="135" t="s">
        <v>4</v>
      </c>
      <c r="I44" s="135"/>
      <c r="J44" s="135"/>
      <c r="K44" s="135"/>
      <c r="L44" s="135"/>
    </row>
    <row r="45" spans="1:12" hidden="1" x14ac:dyDescent="0.25">
      <c r="A45" s="74"/>
      <c r="B45" s="75"/>
      <c r="C45" s="26"/>
      <c r="D45" s="26"/>
      <c r="E45" s="104">
        <f t="shared" ref="E45:E47" si="1">C45*D45</f>
        <v>0</v>
      </c>
      <c r="F45" s="104"/>
      <c r="G45" s="104"/>
      <c r="H45" s="108"/>
      <c r="I45" s="108"/>
      <c r="J45" s="108"/>
      <c r="K45" s="108"/>
      <c r="L45" s="108"/>
    </row>
    <row r="46" spans="1:12" hidden="1" x14ac:dyDescent="0.25">
      <c r="A46" s="74"/>
      <c r="B46" s="75"/>
      <c r="C46" s="26"/>
      <c r="D46" s="26"/>
      <c r="E46" s="104">
        <f t="shared" si="1"/>
        <v>0</v>
      </c>
      <c r="F46" s="104"/>
      <c r="G46" s="104"/>
      <c r="H46" s="108"/>
      <c r="I46" s="108"/>
      <c r="J46" s="108"/>
      <c r="K46" s="108"/>
      <c r="L46" s="108"/>
    </row>
    <row r="47" spans="1:12" hidden="1" x14ac:dyDescent="0.25">
      <c r="A47" s="74"/>
      <c r="B47" s="75"/>
      <c r="C47" s="26"/>
      <c r="D47" s="26"/>
      <c r="E47" s="104">
        <f t="shared" si="1"/>
        <v>0</v>
      </c>
      <c r="F47" s="104"/>
      <c r="G47" s="104"/>
      <c r="H47" s="108"/>
      <c r="I47" s="108"/>
      <c r="J47" s="108"/>
      <c r="K47" s="108"/>
      <c r="L47" s="108"/>
    </row>
    <row r="48" spans="1:12" x14ac:dyDescent="0.25">
      <c r="A48" s="130" t="s">
        <v>5</v>
      </c>
      <c r="B48" s="131"/>
      <c r="C48" s="28"/>
      <c r="D48" s="28"/>
      <c r="E48" s="128">
        <f>SUM(E49:G49)</f>
        <v>350000</v>
      </c>
      <c r="F48" s="128"/>
      <c r="G48" s="128"/>
      <c r="H48" s="128"/>
      <c r="I48" s="128"/>
      <c r="J48" s="128"/>
      <c r="K48" s="128"/>
      <c r="L48" s="128"/>
    </row>
    <row r="49" spans="1:12" ht="24" customHeight="1" x14ac:dyDescent="0.25">
      <c r="A49" s="69" t="s">
        <v>147</v>
      </c>
      <c r="B49" s="71"/>
      <c r="C49" s="27">
        <v>1</v>
      </c>
      <c r="D49" s="27">
        <v>350000</v>
      </c>
      <c r="E49" s="104">
        <f t="shared" ref="E49" si="2">C49*D49</f>
        <v>350000</v>
      </c>
      <c r="F49" s="104"/>
      <c r="G49" s="104"/>
      <c r="H49" s="136"/>
      <c r="I49" s="136"/>
      <c r="J49" s="136"/>
      <c r="K49" s="136"/>
      <c r="L49" s="136"/>
    </row>
    <row r="50" spans="1:12" x14ac:dyDescent="0.25">
      <c r="A50" s="126" t="s">
        <v>6</v>
      </c>
      <c r="B50" s="127"/>
      <c r="C50" s="28"/>
      <c r="D50" s="28"/>
      <c r="E50" s="128">
        <f>E48</f>
        <v>350000</v>
      </c>
      <c r="F50" s="128"/>
      <c r="G50" s="128"/>
      <c r="H50" s="126"/>
      <c r="I50" s="129"/>
      <c r="J50" s="129"/>
      <c r="K50" s="129"/>
      <c r="L50" s="127"/>
    </row>
    <row r="51" spans="1:12" x14ac:dyDescent="0.25">
      <c r="A51" s="103" t="s">
        <v>142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ht="15.75" x14ac:dyDescent="0.25">
      <c r="D52" s="45"/>
    </row>
    <row r="53" spans="1:12" ht="15.75" x14ac:dyDescent="0.25">
      <c r="A53" t="s">
        <v>106</v>
      </c>
      <c r="D53" s="45"/>
    </row>
    <row r="54" spans="1:12" ht="41.25" customHeight="1" x14ac:dyDescent="0.25">
      <c r="A54" s="142" t="s">
        <v>12</v>
      </c>
      <c r="B54" s="143" t="s">
        <v>107</v>
      </c>
      <c r="C54" s="144"/>
      <c r="D54" s="144"/>
      <c r="E54" s="144"/>
      <c r="F54" s="145"/>
      <c r="G54" s="142" t="s">
        <v>108</v>
      </c>
      <c r="H54" s="78" t="s">
        <v>109</v>
      </c>
      <c r="I54" s="78"/>
      <c r="J54" s="78"/>
    </row>
    <row r="55" spans="1:12" x14ac:dyDescent="0.25">
      <c r="A55" s="142"/>
      <c r="B55" s="146"/>
      <c r="C55" s="147"/>
      <c r="D55" s="147"/>
      <c r="E55" s="147"/>
      <c r="F55" s="148"/>
      <c r="G55" s="142"/>
      <c r="H55" s="46" t="s">
        <v>110</v>
      </c>
      <c r="I55" s="43" t="s">
        <v>111</v>
      </c>
      <c r="J55" s="43" t="s">
        <v>112</v>
      </c>
    </row>
    <row r="56" spans="1:12" ht="45" customHeight="1" x14ac:dyDescent="0.25">
      <c r="A56" s="58" t="s">
        <v>147</v>
      </c>
      <c r="B56" s="149" t="s">
        <v>148</v>
      </c>
      <c r="C56" s="150"/>
      <c r="D56" s="150"/>
      <c r="E56" s="150"/>
      <c r="F56" s="151"/>
      <c r="G56" s="57">
        <v>1</v>
      </c>
      <c r="H56" s="53">
        <v>300000</v>
      </c>
      <c r="I56" s="57">
        <v>350000</v>
      </c>
      <c r="J56" s="57">
        <v>600000</v>
      </c>
    </row>
    <row r="57" spans="1:12" x14ac:dyDescent="0.25">
      <c r="A57" s="137" t="s">
        <v>6</v>
      </c>
      <c r="B57" s="138"/>
      <c r="C57" s="138"/>
      <c r="D57" s="138"/>
      <c r="E57" s="138"/>
      <c r="F57" s="139"/>
      <c r="G57" s="43">
        <f>SUM(G56:G56)</f>
        <v>1</v>
      </c>
      <c r="H57" s="43">
        <f>SUM(H56:H56)</f>
        <v>300000</v>
      </c>
      <c r="I57" s="43">
        <f>SUM(I56:I56)</f>
        <v>350000</v>
      </c>
      <c r="J57" s="43">
        <f>SUM(J56:J56)</f>
        <v>600000</v>
      </c>
    </row>
    <row r="58" spans="1:12" ht="15.75" x14ac:dyDescent="0.25">
      <c r="D58" s="45"/>
    </row>
    <row r="59" spans="1:12" ht="15.75" customHeight="1" x14ac:dyDescent="0.25">
      <c r="A59" s="111" t="s">
        <v>117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</row>
    <row r="60" spans="1:12" ht="15.75" customHeight="1" x14ac:dyDescent="0.25">
      <c r="A60" s="140" t="s">
        <v>113</v>
      </c>
      <c r="B60" s="140"/>
      <c r="C60" s="140"/>
      <c r="D60" s="140"/>
      <c r="E60" s="140"/>
      <c r="F60" s="140"/>
    </row>
    <row r="61" spans="1:12" ht="161.25" customHeight="1" x14ac:dyDescent="0.25">
      <c r="A61" s="141" t="s">
        <v>151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</row>
    <row r="62" spans="1:12" ht="15.75" customHeight="1" x14ac:dyDescent="0.25">
      <c r="A62" s="140" t="s">
        <v>114</v>
      </c>
      <c r="B62" s="140"/>
      <c r="C62" s="140"/>
      <c r="D62" s="140"/>
      <c r="E62" s="140"/>
      <c r="F62" s="140"/>
    </row>
    <row r="63" spans="1:12" ht="15.75" customHeight="1" x14ac:dyDescent="0.25">
      <c r="A63" s="102" t="s">
        <v>137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</row>
    <row r="64" spans="1:12" ht="15.75" customHeight="1" x14ac:dyDescent="0.25">
      <c r="A64" s="140" t="s">
        <v>115</v>
      </c>
      <c r="B64" s="140"/>
      <c r="C64" s="140"/>
      <c r="D64" s="140"/>
      <c r="E64" s="140"/>
      <c r="F64" s="140"/>
    </row>
    <row r="65" spans="1:16" ht="15.75" customHeight="1" x14ac:dyDescent="0.25">
      <c r="A65" s="102" t="s">
        <v>153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</row>
    <row r="66" spans="1:16" ht="15.75" customHeight="1" x14ac:dyDescent="0.25">
      <c r="A66" s="140" t="s">
        <v>116</v>
      </c>
      <c r="B66" s="140"/>
      <c r="C66" s="140"/>
      <c r="D66" s="140"/>
      <c r="E66" s="140"/>
      <c r="F66" s="140"/>
    </row>
    <row r="67" spans="1:16" ht="133.5" customHeight="1" x14ac:dyDescent="0.25">
      <c r="A67" s="152" t="s">
        <v>152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</row>
    <row r="68" spans="1:16" ht="18.75" x14ac:dyDescent="0.25">
      <c r="A68" s="111" t="s">
        <v>126</v>
      </c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</row>
    <row r="69" spans="1:16" x14ac:dyDescent="0.25">
      <c r="A69" s="140" t="s">
        <v>118</v>
      </c>
      <c r="B69" s="140"/>
      <c r="C69" s="140"/>
      <c r="D69" s="140"/>
      <c r="E69" s="140"/>
      <c r="F69" s="140"/>
    </row>
    <row r="70" spans="1:16" x14ac:dyDescent="0.25">
      <c r="A70" s="102" t="s">
        <v>137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</row>
    <row r="71" spans="1:16" ht="18.75" customHeight="1" x14ac:dyDescent="0.25">
      <c r="A71" s="140" t="s">
        <v>120</v>
      </c>
      <c r="B71" s="140"/>
      <c r="C71" s="140"/>
      <c r="D71" s="140"/>
      <c r="E71" s="140"/>
      <c r="F71" s="140"/>
    </row>
    <row r="72" spans="1:16" ht="15" customHeight="1" x14ac:dyDescent="0.25">
      <c r="A72" s="102" t="s">
        <v>138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</row>
    <row r="73" spans="1:16" ht="18.75" customHeight="1" x14ac:dyDescent="0.25">
      <c r="A73" s="140" t="s">
        <v>119</v>
      </c>
      <c r="B73" s="140"/>
      <c r="C73" s="140"/>
      <c r="D73" s="140"/>
      <c r="E73" s="140"/>
      <c r="F73" s="140"/>
    </row>
    <row r="74" spans="1:16" ht="51.75" customHeight="1" x14ac:dyDescent="0.3">
      <c r="A74" s="86" t="s">
        <v>7</v>
      </c>
      <c r="B74" s="90"/>
      <c r="C74" s="87"/>
      <c r="D74" s="92" t="s">
        <v>45</v>
      </c>
      <c r="E74" s="94" t="s">
        <v>46</v>
      </c>
      <c r="F74" s="94" t="s">
        <v>8</v>
      </c>
      <c r="G74" s="86" t="s">
        <v>61</v>
      </c>
      <c r="H74" s="87"/>
      <c r="I74" s="86" t="s">
        <v>9</v>
      </c>
      <c r="J74" s="87"/>
      <c r="K74" s="153" t="s">
        <v>60</v>
      </c>
      <c r="L74" s="154"/>
      <c r="M74" s="2"/>
      <c r="N74" s="2"/>
      <c r="O74" s="2"/>
      <c r="P74" s="2"/>
    </row>
    <row r="75" spans="1:16" ht="17.25" x14ac:dyDescent="0.3">
      <c r="A75" s="88"/>
      <c r="B75" s="91"/>
      <c r="C75" s="89"/>
      <c r="D75" s="93"/>
      <c r="E75" s="95"/>
      <c r="F75" s="95"/>
      <c r="G75" s="88"/>
      <c r="H75" s="89"/>
      <c r="I75" s="88"/>
      <c r="J75" s="89"/>
      <c r="K75" s="155"/>
      <c r="L75" s="156"/>
      <c r="M75" s="2"/>
      <c r="N75" s="2"/>
      <c r="O75" s="2"/>
      <c r="P75" s="2"/>
    </row>
    <row r="76" spans="1:16" ht="17.25" x14ac:dyDescent="0.3">
      <c r="A76" s="74">
        <v>1</v>
      </c>
      <c r="B76" s="77"/>
      <c r="C76" s="75"/>
      <c r="D76" s="25">
        <v>2</v>
      </c>
      <c r="E76" s="27">
        <v>3</v>
      </c>
      <c r="F76" s="27">
        <v>4</v>
      </c>
      <c r="G76" s="74">
        <v>5</v>
      </c>
      <c r="H76" s="75"/>
      <c r="I76" s="74">
        <v>6</v>
      </c>
      <c r="J76" s="75"/>
      <c r="K76" s="81">
        <v>7</v>
      </c>
      <c r="L76" s="82"/>
      <c r="M76" s="2"/>
      <c r="N76" s="2"/>
      <c r="O76" s="2"/>
      <c r="P76" s="2"/>
    </row>
    <row r="77" spans="1:16" ht="17.25" x14ac:dyDescent="0.3">
      <c r="A77" s="69" t="s">
        <v>149</v>
      </c>
      <c r="B77" s="70"/>
      <c r="C77" s="71"/>
      <c r="D77" s="26" t="s">
        <v>89</v>
      </c>
      <c r="E77" s="27">
        <v>40</v>
      </c>
      <c r="F77" s="27">
        <v>1700</v>
      </c>
      <c r="G77" s="74">
        <f t="shared" ref="G77" si="3">E77*F77</f>
        <v>68000</v>
      </c>
      <c r="H77" s="75"/>
      <c r="I77" s="74">
        <v>200</v>
      </c>
      <c r="J77" s="75"/>
      <c r="K77" s="100">
        <f t="shared" ref="K77" si="4">E77*I77</f>
        <v>8000</v>
      </c>
      <c r="L77" s="101"/>
      <c r="M77" s="2"/>
      <c r="N77" s="2"/>
      <c r="O77" s="2"/>
      <c r="P77" s="2"/>
    </row>
    <row r="78" spans="1:16" ht="17.25" hidden="1" x14ac:dyDescent="0.3">
      <c r="A78" s="69"/>
      <c r="B78" s="70"/>
      <c r="C78" s="71"/>
      <c r="D78" s="26"/>
      <c r="E78" s="26"/>
      <c r="F78" s="26"/>
      <c r="G78" s="74">
        <f t="shared" ref="G78:G82" si="5">E78*F78</f>
        <v>0</v>
      </c>
      <c r="H78" s="75"/>
      <c r="I78" s="74"/>
      <c r="J78" s="75"/>
      <c r="K78" s="81">
        <f t="shared" ref="K78:K82" si="6">E78*I78</f>
        <v>0</v>
      </c>
      <c r="L78" s="82"/>
      <c r="M78" s="2"/>
      <c r="N78" s="2"/>
      <c r="O78" s="2"/>
      <c r="P78" s="2"/>
    </row>
    <row r="79" spans="1:16" ht="17.25" hidden="1" x14ac:dyDescent="0.3">
      <c r="A79" s="69"/>
      <c r="B79" s="70"/>
      <c r="C79" s="71"/>
      <c r="D79" s="26"/>
      <c r="E79" s="26"/>
      <c r="F79" s="26"/>
      <c r="G79" s="74">
        <f t="shared" si="5"/>
        <v>0</v>
      </c>
      <c r="H79" s="75"/>
      <c r="I79" s="74"/>
      <c r="J79" s="75"/>
      <c r="K79" s="81">
        <f t="shared" si="6"/>
        <v>0</v>
      </c>
      <c r="L79" s="82"/>
      <c r="M79" s="2"/>
      <c r="N79" s="2"/>
      <c r="O79" s="2"/>
      <c r="P79" s="2"/>
    </row>
    <row r="80" spans="1:16" ht="17.25" hidden="1" x14ac:dyDescent="0.3">
      <c r="A80" s="69"/>
      <c r="B80" s="70"/>
      <c r="C80" s="71"/>
      <c r="D80" s="26"/>
      <c r="E80" s="26"/>
      <c r="F80" s="26"/>
      <c r="G80" s="74">
        <f t="shared" si="5"/>
        <v>0</v>
      </c>
      <c r="H80" s="75"/>
      <c r="I80" s="74"/>
      <c r="J80" s="75"/>
      <c r="K80" s="81">
        <f t="shared" si="6"/>
        <v>0</v>
      </c>
      <c r="L80" s="82"/>
      <c r="M80" s="2"/>
      <c r="N80" s="2"/>
      <c r="O80" s="2"/>
      <c r="P80" s="2"/>
    </row>
    <row r="81" spans="1:16" ht="17.25" hidden="1" x14ac:dyDescent="0.3">
      <c r="A81" s="69"/>
      <c r="B81" s="70"/>
      <c r="C81" s="71"/>
      <c r="D81" s="26"/>
      <c r="E81" s="26"/>
      <c r="F81" s="26"/>
      <c r="G81" s="74">
        <f t="shared" si="5"/>
        <v>0</v>
      </c>
      <c r="H81" s="75"/>
      <c r="I81" s="74"/>
      <c r="J81" s="75"/>
      <c r="K81" s="81">
        <f t="shared" si="6"/>
        <v>0</v>
      </c>
      <c r="L81" s="82"/>
      <c r="M81" s="2"/>
      <c r="N81" s="2"/>
      <c r="O81" s="2"/>
      <c r="P81" s="2"/>
    </row>
    <row r="82" spans="1:16" ht="17.25" hidden="1" x14ac:dyDescent="0.3">
      <c r="A82" s="69"/>
      <c r="B82" s="70"/>
      <c r="C82" s="71"/>
      <c r="D82" s="26"/>
      <c r="E82" s="26"/>
      <c r="F82" s="26"/>
      <c r="G82" s="74">
        <f t="shared" si="5"/>
        <v>0</v>
      </c>
      <c r="H82" s="75"/>
      <c r="I82" s="74"/>
      <c r="J82" s="75"/>
      <c r="K82" s="81">
        <f t="shared" si="6"/>
        <v>0</v>
      </c>
      <c r="L82" s="82"/>
      <c r="M82" s="2"/>
      <c r="N82" s="2"/>
      <c r="O82" s="2"/>
      <c r="P82" s="2"/>
    </row>
    <row r="83" spans="1:16" ht="17.25" x14ac:dyDescent="0.3">
      <c r="A83" s="69" t="s">
        <v>10</v>
      </c>
      <c r="B83" s="70"/>
      <c r="C83" s="71"/>
      <c r="D83" s="26"/>
      <c r="E83" s="27">
        <f>SUM(E77:E82)</f>
        <v>40</v>
      </c>
      <c r="F83" s="27" t="s">
        <v>11</v>
      </c>
      <c r="G83" s="74">
        <f>SUM(G77:G82)</f>
        <v>68000</v>
      </c>
      <c r="H83" s="75"/>
      <c r="I83" s="74" t="s">
        <v>11</v>
      </c>
      <c r="J83" s="75"/>
      <c r="K83" s="81">
        <f>SUM(K77:K82)</f>
        <v>8000</v>
      </c>
      <c r="L83" s="82"/>
      <c r="M83" s="2"/>
      <c r="N83" s="2"/>
      <c r="O83" s="2"/>
      <c r="P83" s="2"/>
    </row>
    <row r="84" spans="1:16" ht="17.25" x14ac:dyDescent="0.3">
      <c r="A84" s="14"/>
      <c r="B84" s="14"/>
      <c r="C84" s="14"/>
      <c r="D84" s="15"/>
      <c r="E84" s="15"/>
      <c r="F84" s="16"/>
      <c r="G84" s="16"/>
      <c r="H84" s="16"/>
      <c r="I84" s="16"/>
      <c r="J84" s="16"/>
      <c r="K84" s="17"/>
      <c r="L84" s="17"/>
      <c r="M84" s="2"/>
      <c r="N84" s="2"/>
      <c r="O84" s="2"/>
      <c r="P84" s="2"/>
    </row>
    <row r="85" spans="1:16" x14ac:dyDescent="0.25">
      <c r="A85" s="83" t="s">
        <v>121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6" ht="18.75" customHeight="1" x14ac:dyDescent="0.3">
      <c r="A86" s="74" t="s">
        <v>12</v>
      </c>
      <c r="B86" s="77"/>
      <c r="C86" s="75"/>
      <c r="D86" s="74" t="s">
        <v>13</v>
      </c>
      <c r="E86" s="75"/>
      <c r="F86" s="104" t="s">
        <v>12</v>
      </c>
      <c r="G86" s="104"/>
      <c r="H86" s="104"/>
      <c r="I86" s="105" t="s">
        <v>13</v>
      </c>
      <c r="J86" s="106"/>
      <c r="K86" s="2"/>
      <c r="L86" s="2"/>
      <c r="M86" s="2"/>
      <c r="N86" s="2"/>
      <c r="O86" s="2"/>
    </row>
    <row r="87" spans="1:16" ht="17.25" x14ac:dyDescent="0.3">
      <c r="A87" s="69" t="s">
        <v>122</v>
      </c>
      <c r="B87" s="70"/>
      <c r="C87" s="71"/>
      <c r="D87" s="74">
        <v>0</v>
      </c>
      <c r="E87" s="75"/>
      <c r="F87" s="69" t="s">
        <v>124</v>
      </c>
      <c r="G87" s="70"/>
      <c r="H87" s="71"/>
      <c r="I87" s="120">
        <v>3000</v>
      </c>
      <c r="J87" s="121"/>
      <c r="K87" s="2"/>
      <c r="L87" s="2"/>
      <c r="M87" s="2"/>
      <c r="N87" s="2"/>
      <c r="O87" s="2"/>
    </row>
    <row r="88" spans="1:16" ht="17.25" x14ac:dyDescent="0.3">
      <c r="A88" s="69" t="s">
        <v>141</v>
      </c>
      <c r="B88" s="70"/>
      <c r="C88" s="71"/>
      <c r="D88" s="74">
        <v>7000</v>
      </c>
      <c r="E88" s="75"/>
      <c r="F88" s="119" t="s">
        <v>14</v>
      </c>
      <c r="G88" s="119"/>
      <c r="H88" s="119"/>
      <c r="I88" s="120">
        <v>3000</v>
      </c>
      <c r="J88" s="121"/>
      <c r="K88" s="2"/>
      <c r="L88" s="2"/>
      <c r="M88" s="2"/>
      <c r="N88" s="2"/>
      <c r="O88" s="2"/>
    </row>
    <row r="89" spans="1:16" ht="17.25" x14ac:dyDescent="0.3">
      <c r="A89" s="69" t="s">
        <v>123</v>
      </c>
      <c r="B89" s="70"/>
      <c r="C89" s="71"/>
      <c r="D89" s="74">
        <v>800</v>
      </c>
      <c r="E89" s="75"/>
      <c r="F89" s="119" t="s">
        <v>125</v>
      </c>
      <c r="G89" s="119"/>
      <c r="H89" s="119"/>
      <c r="I89" s="120">
        <f>E33*1.3</f>
        <v>0</v>
      </c>
      <c r="J89" s="121"/>
      <c r="K89" s="2"/>
      <c r="L89" s="2"/>
      <c r="M89" s="2"/>
      <c r="N89" s="2"/>
      <c r="O89" s="2"/>
    </row>
    <row r="90" spans="1:16" ht="17.25" customHeight="1" x14ac:dyDescent="0.3">
      <c r="A90" s="69"/>
      <c r="B90" s="70"/>
      <c r="C90" s="71"/>
      <c r="D90" s="74"/>
      <c r="E90" s="75"/>
      <c r="F90" s="74" t="s">
        <v>6</v>
      </c>
      <c r="G90" s="77"/>
      <c r="H90" s="75"/>
      <c r="I90" s="74">
        <f>SUM(D87:E90)+SUM(I87:J89)</f>
        <v>13800</v>
      </c>
      <c r="J90" s="75"/>
      <c r="K90" s="2"/>
      <c r="L90" s="2"/>
      <c r="M90" s="2"/>
      <c r="N90" s="2"/>
      <c r="O90" s="2"/>
    </row>
    <row r="91" spans="1:16" ht="17.25" x14ac:dyDescent="0.3">
      <c r="A91" s="3"/>
      <c r="B91" s="3"/>
      <c r="C91" s="3"/>
      <c r="D91" s="7"/>
      <c r="E91" s="7"/>
      <c r="F91" s="7"/>
      <c r="G91" s="7"/>
      <c r="H91" s="2"/>
      <c r="I91" s="2"/>
      <c r="J91" s="2"/>
      <c r="K91" s="2"/>
      <c r="L91" s="2"/>
    </row>
    <row r="92" spans="1:16" ht="18.75" x14ac:dyDescent="0.25">
      <c r="A92" s="72" t="s">
        <v>32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</row>
    <row r="93" spans="1:16" ht="16.5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</row>
    <row r="94" spans="1:16" ht="24" x14ac:dyDescent="0.25">
      <c r="A94" s="62" t="s">
        <v>15</v>
      </c>
      <c r="B94" s="63" t="s">
        <v>71</v>
      </c>
      <c r="C94" s="63" t="s">
        <v>72</v>
      </c>
      <c r="D94" s="63" t="s">
        <v>73</v>
      </c>
      <c r="E94" s="63" t="s">
        <v>74</v>
      </c>
      <c r="F94" s="63" t="s">
        <v>75</v>
      </c>
      <c r="G94" s="63" t="s">
        <v>76</v>
      </c>
      <c r="H94" s="63" t="s">
        <v>77</v>
      </c>
      <c r="I94" s="63" t="s">
        <v>66</v>
      </c>
      <c r="J94" s="63" t="s">
        <v>67</v>
      </c>
      <c r="K94" s="63" t="s">
        <v>68</v>
      </c>
      <c r="L94" s="63" t="s">
        <v>69</v>
      </c>
      <c r="M94" s="63" t="s">
        <v>70</v>
      </c>
      <c r="N94" s="59"/>
    </row>
    <row r="95" spans="1:16" x14ac:dyDescent="0.25">
      <c r="A95" s="60" t="s">
        <v>16</v>
      </c>
      <c r="B95" s="61">
        <v>0.5</v>
      </c>
      <c r="C95" s="61">
        <v>0.8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59"/>
    </row>
    <row r="96" spans="1:16" ht="48" customHeight="1" x14ac:dyDescent="0.25">
      <c r="A96" s="23" t="s">
        <v>17</v>
      </c>
      <c r="B96" s="23" t="s">
        <v>34</v>
      </c>
      <c r="C96" s="23" t="s">
        <v>35</v>
      </c>
      <c r="D96" s="23" t="s">
        <v>36</v>
      </c>
      <c r="E96" s="23" t="s">
        <v>43</v>
      </c>
      <c r="F96" s="23" t="s">
        <v>37</v>
      </c>
      <c r="G96" s="23" t="s">
        <v>38</v>
      </c>
      <c r="H96" s="23" t="s">
        <v>39</v>
      </c>
      <c r="I96" s="23" t="s">
        <v>40</v>
      </c>
      <c r="J96" s="23" t="s">
        <v>41</v>
      </c>
      <c r="K96" s="23" t="s">
        <v>44</v>
      </c>
      <c r="L96" s="23" t="s">
        <v>42</v>
      </c>
      <c r="M96" s="23" t="s">
        <v>62</v>
      </c>
      <c r="N96" s="23" t="s">
        <v>6</v>
      </c>
    </row>
    <row r="97" spans="1:14" x14ac:dyDescent="0.25">
      <c r="A97" s="47" t="s">
        <v>18</v>
      </c>
      <c r="B97" s="21">
        <f t="shared" ref="B97:M97" si="7">$G83*B95</f>
        <v>34000</v>
      </c>
      <c r="C97" s="21">
        <f t="shared" si="7"/>
        <v>54400</v>
      </c>
      <c r="D97" s="21">
        <f t="shared" si="7"/>
        <v>68000</v>
      </c>
      <c r="E97" s="21">
        <f t="shared" si="7"/>
        <v>68000</v>
      </c>
      <c r="F97" s="21">
        <f t="shared" si="7"/>
        <v>68000</v>
      </c>
      <c r="G97" s="21">
        <f t="shared" si="7"/>
        <v>68000</v>
      </c>
      <c r="H97" s="21">
        <f t="shared" si="7"/>
        <v>68000</v>
      </c>
      <c r="I97" s="21">
        <f t="shared" si="7"/>
        <v>68000</v>
      </c>
      <c r="J97" s="21">
        <f t="shared" si="7"/>
        <v>68000</v>
      </c>
      <c r="K97" s="21">
        <f t="shared" si="7"/>
        <v>68000</v>
      </c>
      <c r="L97" s="21">
        <f t="shared" si="7"/>
        <v>68000</v>
      </c>
      <c r="M97" s="21">
        <f t="shared" si="7"/>
        <v>68000</v>
      </c>
      <c r="N97" s="29">
        <f>SUM(B97:M97)</f>
        <v>768400</v>
      </c>
    </row>
    <row r="98" spans="1:14" x14ac:dyDescent="0.25">
      <c r="A98" s="47" t="s">
        <v>19</v>
      </c>
      <c r="B98" s="21">
        <f>SUM(B99:B111)</f>
        <v>20900</v>
      </c>
      <c r="C98" s="21">
        <f t="shared" ref="C98:M98" si="8">SUM(C99:C111)</f>
        <v>23400</v>
      </c>
      <c r="D98" s="21">
        <f t="shared" si="8"/>
        <v>25600</v>
      </c>
      <c r="E98" s="21">
        <f t="shared" si="8"/>
        <v>25600</v>
      </c>
      <c r="F98" s="21">
        <f t="shared" si="8"/>
        <v>25600</v>
      </c>
      <c r="G98" s="21">
        <f t="shared" si="8"/>
        <v>25600</v>
      </c>
      <c r="H98" s="21">
        <f t="shared" si="8"/>
        <v>25600</v>
      </c>
      <c r="I98" s="21">
        <f t="shared" si="8"/>
        <v>25600</v>
      </c>
      <c r="J98" s="21">
        <f t="shared" si="8"/>
        <v>25600</v>
      </c>
      <c r="K98" s="21">
        <f t="shared" si="8"/>
        <v>25600</v>
      </c>
      <c r="L98" s="21">
        <f t="shared" si="8"/>
        <v>25600</v>
      </c>
      <c r="M98" s="21">
        <f t="shared" si="8"/>
        <v>25600</v>
      </c>
      <c r="N98" s="29">
        <f t="shared" ref="N98:N115" si="9">SUM(B98:M98)</f>
        <v>300300</v>
      </c>
    </row>
    <row r="99" spans="1:14" x14ac:dyDescent="0.25">
      <c r="A99" s="48" t="s">
        <v>78</v>
      </c>
      <c r="B99" s="21">
        <f>$K83*B95</f>
        <v>4000</v>
      </c>
      <c r="C99" s="21">
        <f t="shared" ref="C99:M99" si="10">$K83*C95</f>
        <v>6400</v>
      </c>
      <c r="D99" s="21">
        <f t="shared" si="10"/>
        <v>8000</v>
      </c>
      <c r="E99" s="21">
        <f t="shared" si="10"/>
        <v>8000</v>
      </c>
      <c r="F99" s="21">
        <f t="shared" si="10"/>
        <v>8000</v>
      </c>
      <c r="G99" s="21">
        <f t="shared" si="10"/>
        <v>8000</v>
      </c>
      <c r="H99" s="21">
        <f t="shared" si="10"/>
        <v>8000</v>
      </c>
      <c r="I99" s="21">
        <f t="shared" si="10"/>
        <v>8000</v>
      </c>
      <c r="J99" s="21">
        <f t="shared" si="10"/>
        <v>8000</v>
      </c>
      <c r="K99" s="21">
        <f t="shared" si="10"/>
        <v>8000</v>
      </c>
      <c r="L99" s="21">
        <f t="shared" si="10"/>
        <v>8000</v>
      </c>
      <c r="M99" s="21">
        <f t="shared" si="10"/>
        <v>8000</v>
      </c>
      <c r="N99" s="29">
        <f t="shared" ref="N99" si="11">SUM(B99:M99)</f>
        <v>90400</v>
      </c>
    </row>
    <row r="100" spans="1:14" x14ac:dyDescent="0.25">
      <c r="A100" s="48" t="str">
        <f>A87</f>
        <v>Аренда помещения</v>
      </c>
      <c r="B100" s="21">
        <f>$D87</f>
        <v>0</v>
      </c>
      <c r="C100" s="21">
        <f t="shared" ref="C100:M100" si="12">$D87</f>
        <v>0</v>
      </c>
      <c r="D100" s="21">
        <f t="shared" si="12"/>
        <v>0</v>
      </c>
      <c r="E100" s="21">
        <f t="shared" si="12"/>
        <v>0</v>
      </c>
      <c r="F100" s="21">
        <f t="shared" si="12"/>
        <v>0</v>
      </c>
      <c r="G100" s="21">
        <f t="shared" si="12"/>
        <v>0</v>
      </c>
      <c r="H100" s="21">
        <f t="shared" si="12"/>
        <v>0</v>
      </c>
      <c r="I100" s="21">
        <f t="shared" si="12"/>
        <v>0</v>
      </c>
      <c r="J100" s="21">
        <f t="shared" si="12"/>
        <v>0</v>
      </c>
      <c r="K100" s="21">
        <f t="shared" si="12"/>
        <v>0</v>
      </c>
      <c r="L100" s="21">
        <f t="shared" si="12"/>
        <v>0</v>
      </c>
      <c r="M100" s="21">
        <f t="shared" si="12"/>
        <v>0</v>
      </c>
      <c r="N100" s="29">
        <f t="shared" si="9"/>
        <v>0</v>
      </c>
    </row>
    <row r="101" spans="1:14" ht="24" customHeight="1" x14ac:dyDescent="0.25">
      <c r="A101" s="48" t="str">
        <f>A88</f>
        <v>Одноразовый материал, дез. средства</v>
      </c>
      <c r="B101" s="21">
        <f t="shared" ref="B101:M103" si="13">$D88</f>
        <v>7000</v>
      </c>
      <c r="C101" s="21">
        <f t="shared" si="13"/>
        <v>7000</v>
      </c>
      <c r="D101" s="21">
        <f t="shared" si="13"/>
        <v>7000</v>
      </c>
      <c r="E101" s="21">
        <f t="shared" si="13"/>
        <v>7000</v>
      </c>
      <c r="F101" s="21">
        <f t="shared" si="13"/>
        <v>7000</v>
      </c>
      <c r="G101" s="21">
        <f t="shared" si="13"/>
        <v>7000</v>
      </c>
      <c r="H101" s="21">
        <f t="shared" si="13"/>
        <v>7000</v>
      </c>
      <c r="I101" s="21">
        <f t="shared" si="13"/>
        <v>7000</v>
      </c>
      <c r="J101" s="21">
        <f t="shared" si="13"/>
        <v>7000</v>
      </c>
      <c r="K101" s="21">
        <f t="shared" si="13"/>
        <v>7000</v>
      </c>
      <c r="L101" s="21">
        <f t="shared" si="13"/>
        <v>7000</v>
      </c>
      <c r="M101" s="21">
        <f t="shared" si="13"/>
        <v>7000</v>
      </c>
      <c r="N101" s="29">
        <f t="shared" ref="N101:N103" si="14">SUM(B101:M101)</f>
        <v>84000</v>
      </c>
    </row>
    <row r="102" spans="1:14" ht="19.5" hidden="1" customHeight="1" x14ac:dyDescent="0.25">
      <c r="A102" s="48" t="str">
        <f>A85</f>
        <v>Ежемесячные затраты:</v>
      </c>
      <c r="B102" s="21">
        <f t="shared" si="13"/>
        <v>800</v>
      </c>
      <c r="C102" s="21">
        <f t="shared" ref="C102:M102" si="15">$D85</f>
        <v>0</v>
      </c>
      <c r="D102" s="21">
        <f t="shared" si="15"/>
        <v>0</v>
      </c>
      <c r="E102" s="21">
        <f t="shared" si="15"/>
        <v>0</v>
      </c>
      <c r="F102" s="21">
        <f t="shared" si="15"/>
        <v>0</v>
      </c>
      <c r="G102" s="21">
        <f t="shared" si="15"/>
        <v>0</v>
      </c>
      <c r="H102" s="21">
        <f t="shared" si="15"/>
        <v>0</v>
      </c>
      <c r="I102" s="21">
        <f t="shared" si="15"/>
        <v>0</v>
      </c>
      <c r="J102" s="21">
        <f t="shared" si="15"/>
        <v>0</v>
      </c>
      <c r="K102" s="21">
        <f t="shared" si="15"/>
        <v>0</v>
      </c>
      <c r="L102" s="21">
        <f t="shared" si="15"/>
        <v>0</v>
      </c>
      <c r="M102" s="21">
        <f t="shared" si="15"/>
        <v>0</v>
      </c>
      <c r="N102" s="29">
        <f t="shared" si="14"/>
        <v>800</v>
      </c>
    </row>
    <row r="103" spans="1:14" ht="25.5" hidden="1" x14ac:dyDescent="0.25">
      <c r="A103" s="48" t="str">
        <f>A86</f>
        <v>Наименование</v>
      </c>
      <c r="B103" s="21">
        <f t="shared" si="13"/>
        <v>0</v>
      </c>
      <c r="C103" s="21" t="str">
        <f t="shared" ref="C103:M103" si="16">$D86</f>
        <v>Руб./мес.</v>
      </c>
      <c r="D103" s="21" t="str">
        <f t="shared" si="16"/>
        <v>Руб./мес.</v>
      </c>
      <c r="E103" s="21" t="str">
        <f t="shared" si="16"/>
        <v>Руб./мес.</v>
      </c>
      <c r="F103" s="21" t="str">
        <f t="shared" si="16"/>
        <v>Руб./мес.</v>
      </c>
      <c r="G103" s="21" t="str">
        <f t="shared" si="16"/>
        <v>Руб./мес.</v>
      </c>
      <c r="H103" s="21" t="str">
        <f t="shared" si="16"/>
        <v>Руб./мес.</v>
      </c>
      <c r="I103" s="21" t="str">
        <f t="shared" si="16"/>
        <v>Руб./мес.</v>
      </c>
      <c r="J103" s="21" t="str">
        <f t="shared" si="16"/>
        <v>Руб./мес.</v>
      </c>
      <c r="K103" s="21" t="str">
        <f t="shared" si="16"/>
        <v>Руб./мес.</v>
      </c>
      <c r="L103" s="21" t="str">
        <f t="shared" si="16"/>
        <v>Руб./мес.</v>
      </c>
      <c r="M103" s="21" t="str">
        <f t="shared" si="16"/>
        <v>Руб./мес.</v>
      </c>
      <c r="N103" s="29">
        <f t="shared" si="14"/>
        <v>0</v>
      </c>
    </row>
    <row r="104" spans="1:14" ht="15.75" customHeight="1" x14ac:dyDescent="0.25">
      <c r="A104" s="48" t="str">
        <f>A89</f>
        <v>Банковское обслуживание</v>
      </c>
      <c r="B104" s="21">
        <f>$D89</f>
        <v>800</v>
      </c>
      <c r="C104" s="21">
        <f t="shared" ref="C104:M104" si="17">$D89</f>
        <v>800</v>
      </c>
      <c r="D104" s="21">
        <f t="shared" si="17"/>
        <v>800</v>
      </c>
      <c r="E104" s="21">
        <f t="shared" si="17"/>
        <v>800</v>
      </c>
      <c r="F104" s="21">
        <f t="shared" si="17"/>
        <v>800</v>
      </c>
      <c r="G104" s="21">
        <f t="shared" si="17"/>
        <v>800</v>
      </c>
      <c r="H104" s="21">
        <f t="shared" si="17"/>
        <v>800</v>
      </c>
      <c r="I104" s="21">
        <f t="shared" si="17"/>
        <v>800</v>
      </c>
      <c r="J104" s="21">
        <f t="shared" si="17"/>
        <v>800</v>
      </c>
      <c r="K104" s="21">
        <f t="shared" si="17"/>
        <v>800</v>
      </c>
      <c r="L104" s="21">
        <f t="shared" si="17"/>
        <v>800</v>
      </c>
      <c r="M104" s="21">
        <f t="shared" si="17"/>
        <v>800</v>
      </c>
      <c r="N104" s="29">
        <f t="shared" si="9"/>
        <v>9600</v>
      </c>
    </row>
    <row r="105" spans="1:14" ht="19.5" hidden="1" customHeight="1" x14ac:dyDescent="0.25">
      <c r="A105" s="48" t="str">
        <f>A89</f>
        <v>Банковское обслуживание</v>
      </c>
      <c r="B105" s="21">
        <f t="shared" ref="B105:M105" si="18">$D89</f>
        <v>800</v>
      </c>
      <c r="C105" s="21">
        <f t="shared" si="18"/>
        <v>800</v>
      </c>
      <c r="D105" s="21">
        <f t="shared" si="18"/>
        <v>800</v>
      </c>
      <c r="E105" s="21">
        <f t="shared" si="18"/>
        <v>800</v>
      </c>
      <c r="F105" s="21">
        <f t="shared" si="18"/>
        <v>800</v>
      </c>
      <c r="G105" s="21">
        <f t="shared" si="18"/>
        <v>800</v>
      </c>
      <c r="H105" s="21">
        <f t="shared" si="18"/>
        <v>800</v>
      </c>
      <c r="I105" s="21">
        <f t="shared" si="18"/>
        <v>800</v>
      </c>
      <c r="J105" s="21">
        <f t="shared" si="18"/>
        <v>800</v>
      </c>
      <c r="K105" s="21">
        <f t="shared" si="18"/>
        <v>800</v>
      </c>
      <c r="L105" s="21">
        <f t="shared" si="18"/>
        <v>800</v>
      </c>
      <c r="M105" s="21">
        <f t="shared" si="18"/>
        <v>800</v>
      </c>
      <c r="N105" s="29">
        <f t="shared" si="9"/>
        <v>9600</v>
      </c>
    </row>
    <row r="106" spans="1:14" hidden="1" x14ac:dyDescent="0.25">
      <c r="A106" s="48">
        <f>A90</f>
        <v>0</v>
      </c>
      <c r="B106" s="21">
        <f t="shared" ref="B106:M106" si="19">$D90</f>
        <v>0</v>
      </c>
      <c r="C106" s="21">
        <f t="shared" si="19"/>
        <v>0</v>
      </c>
      <c r="D106" s="21">
        <f t="shared" si="19"/>
        <v>0</v>
      </c>
      <c r="E106" s="21">
        <f t="shared" si="19"/>
        <v>0</v>
      </c>
      <c r="F106" s="21">
        <f t="shared" si="19"/>
        <v>0</v>
      </c>
      <c r="G106" s="21">
        <f t="shared" si="19"/>
        <v>0</v>
      </c>
      <c r="H106" s="21">
        <f t="shared" si="19"/>
        <v>0</v>
      </c>
      <c r="I106" s="21">
        <f t="shared" si="19"/>
        <v>0</v>
      </c>
      <c r="J106" s="21">
        <f t="shared" si="19"/>
        <v>0</v>
      </c>
      <c r="K106" s="21">
        <f t="shared" si="19"/>
        <v>0</v>
      </c>
      <c r="L106" s="21">
        <f t="shared" si="19"/>
        <v>0</v>
      </c>
      <c r="M106" s="21">
        <f t="shared" si="19"/>
        <v>0</v>
      </c>
      <c r="N106" s="29">
        <f t="shared" si="9"/>
        <v>0</v>
      </c>
    </row>
    <row r="107" spans="1:14" ht="14.25" customHeight="1" x14ac:dyDescent="0.25">
      <c r="A107" s="48" t="str">
        <f>F87</f>
        <v>Коммунальные платежи</v>
      </c>
      <c r="B107" s="21">
        <f>$I87*B95</f>
        <v>1500</v>
      </c>
      <c r="C107" s="21">
        <f t="shared" ref="C107:M107" si="20">$I87*C95</f>
        <v>2400</v>
      </c>
      <c r="D107" s="21">
        <f t="shared" si="20"/>
        <v>3000</v>
      </c>
      <c r="E107" s="21">
        <f t="shared" si="20"/>
        <v>3000</v>
      </c>
      <c r="F107" s="21">
        <f t="shared" si="20"/>
        <v>3000</v>
      </c>
      <c r="G107" s="21">
        <f t="shared" si="20"/>
        <v>3000</v>
      </c>
      <c r="H107" s="21">
        <f t="shared" si="20"/>
        <v>3000</v>
      </c>
      <c r="I107" s="21">
        <f t="shared" si="20"/>
        <v>3000</v>
      </c>
      <c r="J107" s="21">
        <f t="shared" si="20"/>
        <v>3000</v>
      </c>
      <c r="K107" s="21">
        <f t="shared" si="20"/>
        <v>3000</v>
      </c>
      <c r="L107" s="21">
        <f t="shared" si="20"/>
        <v>3000</v>
      </c>
      <c r="M107" s="21">
        <f t="shared" si="20"/>
        <v>3000</v>
      </c>
      <c r="N107" s="29">
        <f t="shared" si="9"/>
        <v>33900</v>
      </c>
    </row>
    <row r="108" spans="1:14" ht="15" customHeight="1" x14ac:dyDescent="0.25">
      <c r="A108" s="48" t="str">
        <f>F88</f>
        <v>Реклама</v>
      </c>
      <c r="B108" s="21">
        <f t="shared" ref="B108:M109" si="21">$I88</f>
        <v>3000</v>
      </c>
      <c r="C108" s="21">
        <f t="shared" si="21"/>
        <v>3000</v>
      </c>
      <c r="D108" s="21">
        <f t="shared" si="21"/>
        <v>3000</v>
      </c>
      <c r="E108" s="21">
        <f t="shared" si="21"/>
        <v>3000</v>
      </c>
      <c r="F108" s="21">
        <f t="shared" si="21"/>
        <v>3000</v>
      </c>
      <c r="G108" s="21">
        <f t="shared" si="21"/>
        <v>3000</v>
      </c>
      <c r="H108" s="21">
        <f t="shared" si="21"/>
        <v>3000</v>
      </c>
      <c r="I108" s="21">
        <f t="shared" si="21"/>
        <v>3000</v>
      </c>
      <c r="J108" s="21">
        <f t="shared" si="21"/>
        <v>3000</v>
      </c>
      <c r="K108" s="21">
        <f t="shared" si="21"/>
        <v>3000</v>
      </c>
      <c r="L108" s="21">
        <f t="shared" si="21"/>
        <v>3000</v>
      </c>
      <c r="M108" s="21">
        <f t="shared" si="21"/>
        <v>3000</v>
      </c>
      <c r="N108" s="29">
        <f t="shared" ref="N108" si="22">SUM(B108:M108)</f>
        <v>36000</v>
      </c>
    </row>
    <row r="109" spans="1:14" x14ac:dyDescent="0.25">
      <c r="A109" s="48" t="str">
        <f>F89</f>
        <v>ФОТ</v>
      </c>
      <c r="B109" s="21">
        <f t="shared" si="21"/>
        <v>0</v>
      </c>
      <c r="C109" s="21">
        <f t="shared" si="21"/>
        <v>0</v>
      </c>
      <c r="D109" s="21">
        <f t="shared" si="21"/>
        <v>0</v>
      </c>
      <c r="E109" s="21">
        <f t="shared" si="21"/>
        <v>0</v>
      </c>
      <c r="F109" s="21">
        <f t="shared" si="21"/>
        <v>0</v>
      </c>
      <c r="G109" s="21">
        <f t="shared" si="21"/>
        <v>0</v>
      </c>
      <c r="H109" s="21">
        <f t="shared" si="21"/>
        <v>0</v>
      </c>
      <c r="I109" s="21">
        <f t="shared" si="21"/>
        <v>0</v>
      </c>
      <c r="J109" s="21">
        <f t="shared" si="21"/>
        <v>0</v>
      </c>
      <c r="K109" s="21">
        <f t="shared" si="21"/>
        <v>0</v>
      </c>
      <c r="L109" s="21">
        <f t="shared" si="21"/>
        <v>0</v>
      </c>
      <c r="M109" s="21">
        <f t="shared" si="21"/>
        <v>0</v>
      </c>
      <c r="N109" s="29">
        <f t="shared" si="9"/>
        <v>0</v>
      </c>
    </row>
    <row r="110" spans="1:14" hidden="1" x14ac:dyDescent="0.25">
      <c r="A110" s="48" t="str">
        <f>F88</f>
        <v>Реклама</v>
      </c>
      <c r="B110" s="21">
        <f t="shared" ref="B110:M110" si="23">$I88</f>
        <v>3000</v>
      </c>
      <c r="C110" s="21">
        <f t="shared" si="23"/>
        <v>3000</v>
      </c>
      <c r="D110" s="21">
        <f t="shared" si="23"/>
        <v>3000</v>
      </c>
      <c r="E110" s="21">
        <f t="shared" si="23"/>
        <v>3000</v>
      </c>
      <c r="F110" s="21">
        <f t="shared" si="23"/>
        <v>3000</v>
      </c>
      <c r="G110" s="21">
        <f t="shared" si="23"/>
        <v>3000</v>
      </c>
      <c r="H110" s="21">
        <f t="shared" si="23"/>
        <v>3000</v>
      </c>
      <c r="I110" s="21">
        <f t="shared" si="23"/>
        <v>3000</v>
      </c>
      <c r="J110" s="21">
        <f t="shared" si="23"/>
        <v>3000</v>
      </c>
      <c r="K110" s="21">
        <f t="shared" si="23"/>
        <v>3000</v>
      </c>
      <c r="L110" s="21">
        <f t="shared" si="23"/>
        <v>3000</v>
      </c>
      <c r="M110" s="21">
        <f t="shared" si="23"/>
        <v>3000</v>
      </c>
      <c r="N110" s="29">
        <f t="shared" si="9"/>
        <v>36000</v>
      </c>
    </row>
    <row r="111" spans="1:14" hidden="1" x14ac:dyDescent="0.25">
      <c r="A111" s="48" t="str">
        <f>F89</f>
        <v>ФОТ</v>
      </c>
      <c r="B111" s="21">
        <f t="shared" ref="B111:M111" si="24">$I89</f>
        <v>0</v>
      </c>
      <c r="C111" s="21">
        <f t="shared" si="24"/>
        <v>0</v>
      </c>
      <c r="D111" s="21">
        <f t="shared" si="24"/>
        <v>0</v>
      </c>
      <c r="E111" s="21">
        <f t="shared" si="24"/>
        <v>0</v>
      </c>
      <c r="F111" s="21">
        <f t="shared" si="24"/>
        <v>0</v>
      </c>
      <c r="G111" s="21">
        <f t="shared" si="24"/>
        <v>0</v>
      </c>
      <c r="H111" s="21">
        <f t="shared" si="24"/>
        <v>0</v>
      </c>
      <c r="I111" s="21">
        <f t="shared" si="24"/>
        <v>0</v>
      </c>
      <c r="J111" s="21">
        <f t="shared" si="24"/>
        <v>0</v>
      </c>
      <c r="K111" s="21">
        <f t="shared" si="24"/>
        <v>0</v>
      </c>
      <c r="L111" s="21">
        <f t="shared" si="24"/>
        <v>0</v>
      </c>
      <c r="M111" s="21">
        <f t="shared" si="24"/>
        <v>0</v>
      </c>
      <c r="N111" s="29">
        <f t="shared" si="9"/>
        <v>0</v>
      </c>
    </row>
    <row r="112" spans="1:14" x14ac:dyDescent="0.25">
      <c r="A112" s="47" t="s">
        <v>20</v>
      </c>
      <c r="B112" s="21">
        <f t="shared" ref="B112:M112" si="25">SUM(B113:B114)</f>
        <v>1360</v>
      </c>
      <c r="C112" s="21">
        <f t="shared" si="25"/>
        <v>2176</v>
      </c>
      <c r="D112" s="21">
        <f t="shared" si="25"/>
        <v>2720</v>
      </c>
      <c r="E112" s="21">
        <f t="shared" si="25"/>
        <v>2720</v>
      </c>
      <c r="F112" s="21">
        <f t="shared" si="25"/>
        <v>2720</v>
      </c>
      <c r="G112" s="21">
        <f t="shared" si="25"/>
        <v>2720</v>
      </c>
      <c r="H112" s="21">
        <f t="shared" si="25"/>
        <v>2720</v>
      </c>
      <c r="I112" s="21">
        <f t="shared" si="25"/>
        <v>2720</v>
      </c>
      <c r="J112" s="21">
        <f t="shared" si="25"/>
        <v>2720</v>
      </c>
      <c r="K112" s="21">
        <f t="shared" si="25"/>
        <v>2720</v>
      </c>
      <c r="L112" s="21">
        <f t="shared" si="25"/>
        <v>2720</v>
      </c>
      <c r="M112" s="21">
        <f t="shared" si="25"/>
        <v>2720</v>
      </c>
      <c r="N112" s="29">
        <f t="shared" si="9"/>
        <v>30736</v>
      </c>
    </row>
    <row r="113" spans="1:14" x14ac:dyDescent="0.25">
      <c r="A113" s="48" t="s">
        <v>65</v>
      </c>
      <c r="B113" s="21">
        <f t="shared" ref="B113:M113" si="26">B97*0.04</f>
        <v>1360</v>
      </c>
      <c r="C113" s="21">
        <f t="shared" si="26"/>
        <v>2176</v>
      </c>
      <c r="D113" s="21">
        <f t="shared" si="26"/>
        <v>2720</v>
      </c>
      <c r="E113" s="21">
        <f t="shared" si="26"/>
        <v>2720</v>
      </c>
      <c r="F113" s="21">
        <f t="shared" si="26"/>
        <v>2720</v>
      </c>
      <c r="G113" s="21">
        <f t="shared" si="26"/>
        <v>2720</v>
      </c>
      <c r="H113" s="21">
        <f t="shared" si="26"/>
        <v>2720</v>
      </c>
      <c r="I113" s="21">
        <f t="shared" si="26"/>
        <v>2720</v>
      </c>
      <c r="J113" s="21">
        <f t="shared" si="26"/>
        <v>2720</v>
      </c>
      <c r="K113" s="21">
        <f t="shared" si="26"/>
        <v>2720</v>
      </c>
      <c r="L113" s="21">
        <f t="shared" si="26"/>
        <v>2720</v>
      </c>
      <c r="M113" s="21">
        <f t="shared" si="26"/>
        <v>2720</v>
      </c>
      <c r="N113" s="29">
        <f t="shared" si="9"/>
        <v>30736</v>
      </c>
    </row>
    <row r="114" spans="1:14" hidden="1" x14ac:dyDescent="0.25">
      <c r="A114" s="48" t="s">
        <v>47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9"/>
      <c r="N114" s="29">
        <f t="shared" si="9"/>
        <v>0</v>
      </c>
    </row>
    <row r="115" spans="1:14" x14ac:dyDescent="0.25">
      <c r="A115" s="47" t="s">
        <v>21</v>
      </c>
      <c r="B115" s="21">
        <f t="shared" ref="B115:M115" si="27">B97-B98-B112</f>
        <v>11740</v>
      </c>
      <c r="C115" s="21">
        <f t="shared" si="27"/>
        <v>28824</v>
      </c>
      <c r="D115" s="21">
        <f t="shared" si="27"/>
        <v>39680</v>
      </c>
      <c r="E115" s="21">
        <f t="shared" si="27"/>
        <v>39680</v>
      </c>
      <c r="F115" s="21">
        <f t="shared" si="27"/>
        <v>39680</v>
      </c>
      <c r="G115" s="21">
        <f t="shared" si="27"/>
        <v>39680</v>
      </c>
      <c r="H115" s="21">
        <f t="shared" si="27"/>
        <v>39680</v>
      </c>
      <c r="I115" s="21">
        <f t="shared" si="27"/>
        <v>39680</v>
      </c>
      <c r="J115" s="21">
        <f t="shared" si="27"/>
        <v>39680</v>
      </c>
      <c r="K115" s="21">
        <f t="shared" si="27"/>
        <v>39680</v>
      </c>
      <c r="L115" s="21">
        <f t="shared" si="27"/>
        <v>39680</v>
      </c>
      <c r="M115" s="21">
        <f t="shared" si="27"/>
        <v>39680</v>
      </c>
      <c r="N115" s="29">
        <f t="shared" si="9"/>
        <v>437364</v>
      </c>
    </row>
    <row r="116" spans="1:14" ht="29.25" customHeight="1" x14ac:dyDescent="0.25">
      <c r="A116" s="49">
        <f>-E50</f>
        <v>-350000</v>
      </c>
      <c r="B116" s="22">
        <f>A116+B115</f>
        <v>-338260</v>
      </c>
      <c r="C116" s="22">
        <f t="shared" ref="C116:M116" si="28">B116+C115</f>
        <v>-309436</v>
      </c>
      <c r="D116" s="22">
        <f t="shared" si="28"/>
        <v>-269756</v>
      </c>
      <c r="E116" s="22">
        <f t="shared" si="28"/>
        <v>-230076</v>
      </c>
      <c r="F116" s="22">
        <f t="shared" si="28"/>
        <v>-190396</v>
      </c>
      <c r="G116" s="22">
        <f t="shared" si="28"/>
        <v>-150716</v>
      </c>
      <c r="H116" s="22">
        <f t="shared" si="28"/>
        <v>-111036</v>
      </c>
      <c r="I116" s="22">
        <f t="shared" si="28"/>
        <v>-71356</v>
      </c>
      <c r="J116" s="22">
        <f t="shared" si="28"/>
        <v>-31676</v>
      </c>
      <c r="K116" s="22">
        <f t="shared" si="28"/>
        <v>8004</v>
      </c>
      <c r="L116" s="22">
        <f t="shared" si="28"/>
        <v>47684</v>
      </c>
      <c r="M116" s="22">
        <f t="shared" si="28"/>
        <v>87364</v>
      </c>
      <c r="N116" s="29"/>
    </row>
    <row r="118" spans="1:14" ht="16.5" x14ac:dyDescent="0.25">
      <c r="A118" s="12" t="s">
        <v>22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3"/>
      <c r="N118" s="13"/>
    </row>
    <row r="119" spans="1:14" ht="31.5" customHeight="1" x14ac:dyDescent="0.25">
      <c r="A119" s="21" t="s">
        <v>23</v>
      </c>
      <c r="B119" s="157" t="s">
        <v>33</v>
      </c>
      <c r="C119" s="158"/>
      <c r="D119" s="78" t="s">
        <v>24</v>
      </c>
      <c r="E119" s="78"/>
      <c r="F119" s="30"/>
      <c r="G119" s="78" t="s">
        <v>56</v>
      </c>
      <c r="H119" s="78"/>
      <c r="I119" s="78"/>
      <c r="J119" s="78"/>
      <c r="K119" s="78"/>
      <c r="L119" s="31" t="s">
        <v>57</v>
      </c>
      <c r="M119" s="78" t="s">
        <v>59</v>
      </c>
      <c r="N119" s="78"/>
    </row>
    <row r="120" spans="1:14" ht="18" customHeight="1" x14ac:dyDescent="0.25">
      <c r="A120" s="32" t="s">
        <v>25</v>
      </c>
      <c r="B120" s="114">
        <f>D120/12</f>
        <v>64033.333333333336</v>
      </c>
      <c r="C120" s="115"/>
      <c r="D120" s="109">
        <f>N97</f>
        <v>768400</v>
      </c>
      <c r="E120" s="110"/>
      <c r="F120" s="30"/>
      <c r="G120" s="122" t="s">
        <v>48</v>
      </c>
      <c r="H120" s="122"/>
      <c r="I120" s="122"/>
      <c r="J120" s="122"/>
      <c r="K120" s="122"/>
      <c r="L120" s="21" t="s">
        <v>53</v>
      </c>
      <c r="M120" s="78">
        <f>E50</f>
        <v>350000</v>
      </c>
      <c r="N120" s="78"/>
    </row>
    <row r="121" spans="1:14" x14ac:dyDescent="0.25">
      <c r="A121" s="32" t="s">
        <v>26</v>
      </c>
      <c r="B121" s="114">
        <f>D121/12</f>
        <v>7533.333333333333</v>
      </c>
      <c r="C121" s="115"/>
      <c r="D121" s="109">
        <f>N99</f>
        <v>90400</v>
      </c>
      <c r="E121" s="110"/>
      <c r="F121" s="30"/>
      <c r="G121" s="79" t="s">
        <v>49</v>
      </c>
      <c r="H121" s="79"/>
      <c r="I121" s="79"/>
      <c r="J121" s="79"/>
      <c r="K121" s="79"/>
      <c r="L121" s="21" t="s">
        <v>53</v>
      </c>
      <c r="M121" s="80">
        <f>B120</f>
        <v>64033.333333333336</v>
      </c>
      <c r="N121" s="80"/>
    </row>
    <row r="122" spans="1:14" x14ac:dyDescent="0.25">
      <c r="A122" s="32" t="s">
        <v>27</v>
      </c>
      <c r="B122" s="114">
        <f t="shared" ref="B122:B124" si="29">D122/12</f>
        <v>17491.666666666668</v>
      </c>
      <c r="C122" s="115"/>
      <c r="D122" s="109">
        <f>N98-N99</f>
        <v>209900</v>
      </c>
      <c r="E122" s="110"/>
      <c r="F122" s="30"/>
      <c r="G122" s="79" t="s">
        <v>50</v>
      </c>
      <c r="H122" s="79"/>
      <c r="I122" s="79"/>
      <c r="J122" s="79"/>
      <c r="K122" s="79"/>
      <c r="L122" s="21" t="s">
        <v>53</v>
      </c>
      <c r="M122" s="80">
        <f>B121</f>
        <v>7533.333333333333</v>
      </c>
      <c r="N122" s="80"/>
    </row>
    <row r="123" spans="1:14" ht="26.25" customHeight="1" x14ac:dyDescent="0.25">
      <c r="A123" s="32" t="s">
        <v>28</v>
      </c>
      <c r="B123" s="114">
        <f t="shared" si="29"/>
        <v>2561.3333333333335</v>
      </c>
      <c r="C123" s="115"/>
      <c r="D123" s="109">
        <f>N112</f>
        <v>30736</v>
      </c>
      <c r="E123" s="110"/>
      <c r="F123" s="30"/>
      <c r="G123" s="79" t="s">
        <v>58</v>
      </c>
      <c r="H123" s="79"/>
      <c r="I123" s="79"/>
      <c r="J123" s="79"/>
      <c r="K123" s="79"/>
      <c r="L123" s="21" t="s">
        <v>53</v>
      </c>
      <c r="M123" s="80">
        <f>B124</f>
        <v>36447</v>
      </c>
      <c r="N123" s="80"/>
    </row>
    <row r="124" spans="1:14" ht="26.25" customHeight="1" x14ac:dyDescent="0.25">
      <c r="A124" s="32" t="s">
        <v>29</v>
      </c>
      <c r="B124" s="114">
        <f t="shared" si="29"/>
        <v>36447</v>
      </c>
      <c r="C124" s="115"/>
      <c r="D124" s="109">
        <f>D120-D121-D122-D123</f>
        <v>437364</v>
      </c>
      <c r="E124" s="110"/>
      <c r="F124" s="30"/>
      <c r="G124" s="79" t="s">
        <v>51</v>
      </c>
      <c r="H124" s="79"/>
      <c r="I124" s="79"/>
      <c r="J124" s="79"/>
      <c r="K124" s="79"/>
      <c r="L124" s="21" t="s">
        <v>54</v>
      </c>
      <c r="M124" s="84">
        <v>9</v>
      </c>
      <c r="N124" s="85"/>
    </row>
    <row r="125" spans="1:14" x14ac:dyDescent="0.25">
      <c r="A125" s="34"/>
      <c r="B125" s="35"/>
      <c r="C125" s="35"/>
      <c r="D125" s="30"/>
      <c r="E125" s="30"/>
      <c r="F125" s="30"/>
      <c r="G125" s="33" t="s">
        <v>52</v>
      </c>
      <c r="H125" s="36"/>
      <c r="I125" s="37"/>
      <c r="J125" s="37"/>
      <c r="K125" s="38"/>
      <c r="L125" s="21" t="s">
        <v>55</v>
      </c>
      <c r="M125" s="76">
        <f>M123/M121</f>
        <v>0.56918792295679332</v>
      </c>
      <c r="N125" s="76"/>
    </row>
    <row r="126" spans="1:14" ht="17.25" x14ac:dyDescent="0.3">
      <c r="A126" s="5"/>
      <c r="B126" s="6"/>
      <c r="C126" s="6"/>
      <c r="D126" s="2"/>
      <c r="E126" s="2"/>
      <c r="F126" s="2"/>
      <c r="G126" s="8"/>
      <c r="H126" s="9"/>
      <c r="I126" s="9"/>
      <c r="J126" s="9"/>
      <c r="K126" s="9"/>
      <c r="L126" s="10"/>
      <c r="M126" s="11"/>
      <c r="N126" s="11"/>
    </row>
    <row r="127" spans="1:14" ht="17.25" x14ac:dyDescent="0.3">
      <c r="A127" s="56" t="s">
        <v>127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4" ht="17.25" x14ac:dyDescent="0.3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7.25" x14ac:dyDescent="0.3">
      <c r="A129" s="42" t="s">
        <v>128</v>
      </c>
      <c r="B129" s="107" t="s">
        <v>3</v>
      </c>
      <c r="C129" s="108"/>
      <c r="D129" s="108" t="s">
        <v>129</v>
      </c>
      <c r="E129" s="108"/>
      <c r="F129" s="2"/>
      <c r="G129" s="2"/>
      <c r="H129" s="2"/>
      <c r="I129" s="2"/>
      <c r="J129" s="2"/>
      <c r="K129" s="2"/>
      <c r="L129" s="2"/>
    </row>
    <row r="130" spans="1:12" ht="17.25" x14ac:dyDescent="0.3">
      <c r="A130" s="50" t="s">
        <v>130</v>
      </c>
      <c r="B130" s="108">
        <v>350000</v>
      </c>
      <c r="C130" s="108"/>
      <c r="D130" s="123">
        <f>(B130/E50)*100</f>
        <v>100</v>
      </c>
      <c r="E130" s="123"/>
      <c r="F130" s="2"/>
      <c r="G130" s="2"/>
      <c r="H130" s="2"/>
      <c r="I130" s="2"/>
      <c r="J130" s="2"/>
      <c r="K130" s="2"/>
      <c r="L130" s="2"/>
    </row>
    <row r="131" spans="1:12" ht="17.25" x14ac:dyDescent="0.3">
      <c r="A131" s="51" t="s">
        <v>131</v>
      </c>
      <c r="B131" s="108">
        <f>E50-350000</f>
        <v>0</v>
      </c>
      <c r="C131" s="108"/>
      <c r="D131" s="123">
        <f>(B131/E50)*100</f>
        <v>0</v>
      </c>
      <c r="E131" s="123"/>
      <c r="F131" s="2"/>
      <c r="G131" s="2"/>
      <c r="H131" s="2"/>
      <c r="I131" s="2"/>
      <c r="J131" s="2"/>
      <c r="K131" s="2"/>
      <c r="L131" s="2"/>
    </row>
    <row r="132" spans="1:12" ht="17.25" x14ac:dyDescent="0.3">
      <c r="A132" s="51" t="s">
        <v>132</v>
      </c>
      <c r="B132" s="108"/>
      <c r="C132" s="108"/>
      <c r="D132" s="123"/>
      <c r="E132" s="123"/>
      <c r="F132" s="2"/>
      <c r="G132" s="2"/>
      <c r="H132" s="2"/>
      <c r="I132" s="2"/>
      <c r="J132" s="2"/>
      <c r="K132" s="2"/>
      <c r="L132" s="2"/>
    </row>
    <row r="133" spans="1:12" ht="17.25" x14ac:dyDescent="0.3">
      <c r="A133" s="52" t="s">
        <v>6</v>
      </c>
      <c r="B133" s="108">
        <f>SUM(B130:C132)</f>
        <v>350000</v>
      </c>
      <c r="C133" s="108"/>
      <c r="D133" s="108">
        <f>SUM(D130:E132)</f>
        <v>100</v>
      </c>
      <c r="E133" s="108"/>
      <c r="F133" s="2"/>
      <c r="G133" s="2"/>
      <c r="H133" s="2"/>
      <c r="I133" s="2"/>
      <c r="J133" s="2"/>
      <c r="K133" s="2"/>
      <c r="L133" s="2"/>
    </row>
    <row r="134" spans="1:12" ht="17.25" x14ac:dyDescent="0.3">
      <c r="A134" s="2"/>
      <c r="B134" s="124"/>
      <c r="C134" s="124"/>
      <c r="D134" s="124"/>
      <c r="E134" s="124"/>
      <c r="F134" s="2"/>
      <c r="G134" s="2"/>
      <c r="H134" s="2"/>
      <c r="I134" s="2"/>
      <c r="J134" s="2"/>
      <c r="K134" s="2"/>
      <c r="L134" s="2"/>
    </row>
    <row r="135" spans="1:12" ht="15.75" customHeight="1" x14ac:dyDescent="0.25">
      <c r="A135" s="111" t="s">
        <v>133</v>
      </c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</row>
    <row r="136" spans="1:12" ht="15.75" customHeight="1" x14ac:dyDescent="0.2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</row>
    <row r="137" spans="1:12" ht="17.25" x14ac:dyDescent="0.3">
      <c r="A137" s="108" t="s">
        <v>134</v>
      </c>
      <c r="B137" s="108"/>
      <c r="C137" s="108"/>
      <c r="D137" s="108" t="s">
        <v>135</v>
      </c>
      <c r="E137" s="108"/>
      <c r="F137" s="108"/>
      <c r="G137" s="108"/>
      <c r="H137" s="108"/>
      <c r="I137" s="2"/>
      <c r="J137" s="2"/>
      <c r="K137" s="2"/>
      <c r="L137" s="2"/>
    </row>
    <row r="138" spans="1:12" ht="51.75" customHeight="1" x14ac:dyDescent="0.3">
      <c r="A138" s="113" t="s">
        <v>154</v>
      </c>
      <c r="B138" s="113"/>
      <c r="C138" s="113"/>
      <c r="D138" s="113" t="s">
        <v>159</v>
      </c>
      <c r="E138" s="113"/>
      <c r="F138" s="113"/>
      <c r="G138" s="113"/>
      <c r="H138" s="113"/>
      <c r="I138" s="2"/>
      <c r="J138" s="2"/>
      <c r="K138" s="2"/>
      <c r="L138" s="2"/>
    </row>
    <row r="139" spans="1:12" ht="51.75" customHeight="1" x14ac:dyDescent="0.3">
      <c r="A139" s="113" t="s">
        <v>155</v>
      </c>
      <c r="B139" s="113"/>
      <c r="C139" s="113"/>
      <c r="D139" s="113" t="s">
        <v>160</v>
      </c>
      <c r="E139" s="113"/>
      <c r="F139" s="113"/>
      <c r="G139" s="113"/>
      <c r="H139" s="113"/>
      <c r="I139" s="2"/>
      <c r="J139" s="2"/>
      <c r="K139" s="2"/>
      <c r="L139" s="2"/>
    </row>
    <row r="140" spans="1:12" ht="51.75" customHeight="1" x14ac:dyDescent="0.3">
      <c r="A140" s="113" t="s">
        <v>156</v>
      </c>
      <c r="B140" s="113"/>
      <c r="C140" s="113"/>
      <c r="D140" s="113" t="s">
        <v>161</v>
      </c>
      <c r="E140" s="113"/>
      <c r="F140" s="113"/>
      <c r="G140" s="113"/>
      <c r="H140" s="113"/>
      <c r="I140" s="2"/>
      <c r="J140" s="2"/>
      <c r="K140" s="2"/>
      <c r="L140" s="2"/>
    </row>
    <row r="141" spans="1:12" ht="51.75" customHeight="1" x14ac:dyDescent="0.3">
      <c r="A141" s="113" t="s">
        <v>157</v>
      </c>
      <c r="B141" s="113"/>
      <c r="C141" s="113"/>
      <c r="D141" s="113" t="s">
        <v>162</v>
      </c>
      <c r="E141" s="113"/>
      <c r="F141" s="113"/>
      <c r="G141" s="113"/>
      <c r="H141" s="113"/>
      <c r="I141" s="2"/>
      <c r="J141" s="2"/>
      <c r="K141" s="2"/>
      <c r="L141" s="2"/>
    </row>
    <row r="142" spans="1:12" ht="51.75" customHeight="1" x14ac:dyDescent="0.3">
      <c r="A142" s="113" t="s">
        <v>158</v>
      </c>
      <c r="B142" s="113"/>
      <c r="C142" s="113"/>
      <c r="D142" s="113" t="s">
        <v>163</v>
      </c>
      <c r="E142" s="113"/>
      <c r="F142" s="113"/>
      <c r="G142" s="113"/>
      <c r="H142" s="113"/>
      <c r="I142" s="2"/>
      <c r="J142" s="2"/>
      <c r="K142" s="2"/>
      <c r="L142" s="2"/>
    </row>
    <row r="143" spans="1:12" ht="17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7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66" t="s">
        <v>79</v>
      </c>
      <c r="B146" s="66"/>
      <c r="C146" s="19" t="s">
        <v>80</v>
      </c>
      <c r="D146" s="19"/>
      <c r="E146" s="19"/>
      <c r="F146" s="19"/>
      <c r="G146" s="19"/>
      <c r="H146" s="19"/>
      <c r="I146" s="19"/>
      <c r="J146" s="19"/>
      <c r="K146" s="2"/>
      <c r="L146" s="2"/>
    </row>
    <row r="147" spans="1:12" ht="17.25" x14ac:dyDescent="0.3">
      <c r="A147" s="65" t="s">
        <v>88</v>
      </c>
      <c r="B147" s="65"/>
      <c r="C147" s="65"/>
      <c r="D147" s="65"/>
      <c r="E147" s="65"/>
      <c r="F147" s="65"/>
      <c r="G147" s="65"/>
      <c r="H147" s="65"/>
      <c r="I147" s="65"/>
      <c r="J147" s="65"/>
      <c r="K147" s="2"/>
      <c r="L147" s="2"/>
    </row>
    <row r="148" spans="1:12" ht="17.25" x14ac:dyDescent="0.3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2"/>
      <c r="L148" s="2"/>
    </row>
    <row r="149" spans="1:12" ht="17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7.25" x14ac:dyDescent="0.3">
      <c r="A150" s="73" t="s">
        <v>81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2"/>
      <c r="L150" s="2"/>
    </row>
    <row r="151" spans="1:12" ht="17.25" x14ac:dyDescent="0.3">
      <c r="A151" s="73" t="s">
        <v>82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2"/>
      <c r="L151" s="2"/>
    </row>
    <row r="152" spans="1:12" ht="15.75" x14ac:dyDescent="0.25">
      <c r="A152" s="73" t="s">
        <v>83</v>
      </c>
      <c r="B152" s="73"/>
      <c r="C152" s="73"/>
      <c r="D152" s="73"/>
      <c r="E152" s="73"/>
      <c r="F152" s="73"/>
      <c r="G152" s="73"/>
      <c r="H152" s="73"/>
      <c r="I152" s="73"/>
      <c r="J152" s="73"/>
    </row>
    <row r="153" spans="1:12" ht="15.75" x14ac:dyDescent="0.25">
      <c r="A153" s="73" t="s">
        <v>84</v>
      </c>
      <c r="B153" s="73"/>
      <c r="C153" s="73"/>
      <c r="D153" s="73"/>
      <c r="E153" s="73"/>
      <c r="F153" s="73"/>
      <c r="G153" s="73"/>
      <c r="H153" s="73"/>
      <c r="I153" s="73"/>
      <c r="J153" s="73"/>
    </row>
    <row r="155" spans="1:12" x14ac:dyDescent="0.25">
      <c r="A155" s="65" t="s">
        <v>86</v>
      </c>
      <c r="B155" s="66"/>
      <c r="C155" s="66"/>
      <c r="D155" s="66"/>
      <c r="E155" s="66"/>
      <c r="F155" s="66"/>
      <c r="G155" s="66"/>
      <c r="H155" s="66"/>
      <c r="I155" s="66"/>
      <c r="J155" s="66"/>
    </row>
    <row r="156" spans="1:12" ht="15" customHeight="1" x14ac:dyDescent="0.25">
      <c r="A156" s="66"/>
      <c r="B156" s="66"/>
      <c r="C156" s="66"/>
      <c r="D156" s="66"/>
      <c r="E156" s="66"/>
      <c r="F156" s="66"/>
      <c r="G156" s="66"/>
      <c r="H156" s="66"/>
      <c r="I156" s="66"/>
      <c r="J156" s="66"/>
    </row>
    <row r="157" spans="1:12" x14ac:dyDescent="0.25">
      <c r="A157" s="66"/>
      <c r="B157" s="66"/>
      <c r="C157" s="66"/>
      <c r="D157" s="66"/>
      <c r="E157" s="66"/>
      <c r="F157" s="66"/>
      <c r="G157" s="66"/>
      <c r="H157" s="66"/>
      <c r="I157" s="66"/>
      <c r="J157" s="66"/>
    </row>
    <row r="158" spans="1:12" x14ac:dyDescent="0.25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7">
        <f ca="1">TODAY()</f>
        <v>45450</v>
      </c>
      <c r="L158" s="67"/>
    </row>
    <row r="159" spans="1:12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2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0:14" x14ac:dyDescent="0.25">
      <c r="J161" s="68" t="s">
        <v>87</v>
      </c>
      <c r="K161" s="68"/>
      <c r="L161" s="68"/>
      <c r="M161" s="68"/>
      <c r="N161" s="68"/>
    </row>
  </sheetData>
  <mergeCells count="205">
    <mergeCell ref="A8:D8"/>
    <mergeCell ref="A9:L9"/>
    <mergeCell ref="A62:F62"/>
    <mergeCell ref="A63:L63"/>
    <mergeCell ref="A54:A55"/>
    <mergeCell ref="G54:G55"/>
    <mergeCell ref="H54:J54"/>
    <mergeCell ref="B54:F55"/>
    <mergeCell ref="B56:F56"/>
    <mergeCell ref="A141:C141"/>
    <mergeCell ref="D141:H141"/>
    <mergeCell ref="D138:H138"/>
    <mergeCell ref="D139:H139"/>
    <mergeCell ref="A66:F66"/>
    <mergeCell ref="A67:L67"/>
    <mergeCell ref="A64:F64"/>
    <mergeCell ref="A65:L65"/>
    <mergeCell ref="A69:F69"/>
    <mergeCell ref="A73:F73"/>
    <mergeCell ref="A71:F71"/>
    <mergeCell ref="A72:L72"/>
    <mergeCell ref="K76:L76"/>
    <mergeCell ref="A76:C76"/>
    <mergeCell ref="K74:L75"/>
    <mergeCell ref="A77:C77"/>
    <mergeCell ref="D119:E119"/>
    <mergeCell ref="H49:L49"/>
    <mergeCell ref="E46:G46"/>
    <mergeCell ref="H46:L46"/>
    <mergeCell ref="A47:B47"/>
    <mergeCell ref="E47:G47"/>
    <mergeCell ref="A57:F57"/>
    <mergeCell ref="A59:L59"/>
    <mergeCell ref="A60:F60"/>
    <mergeCell ref="A61:L61"/>
    <mergeCell ref="E32:F32"/>
    <mergeCell ref="E33:F33"/>
    <mergeCell ref="A42:L42"/>
    <mergeCell ref="A48:B48"/>
    <mergeCell ref="E48:G48"/>
    <mergeCell ref="H48:L48"/>
    <mergeCell ref="A45:B45"/>
    <mergeCell ref="E45:G45"/>
    <mergeCell ref="H45:L45"/>
    <mergeCell ref="A46:B46"/>
    <mergeCell ref="A44:B44"/>
    <mergeCell ref="E44:G44"/>
    <mergeCell ref="H44:L44"/>
    <mergeCell ref="A93:L93"/>
    <mergeCell ref="F89:H89"/>
    <mergeCell ref="I87:J87"/>
    <mergeCell ref="I88:J88"/>
    <mergeCell ref="F87:H87"/>
    <mergeCell ref="F88:H88"/>
    <mergeCell ref="G120:K120"/>
    <mergeCell ref="G121:K121"/>
    <mergeCell ref="G122:K122"/>
    <mergeCell ref="B119:C119"/>
    <mergeCell ref="B120:C120"/>
    <mergeCell ref="B121:C121"/>
    <mergeCell ref="B122:C122"/>
    <mergeCell ref="D120:E120"/>
    <mergeCell ref="D121:E121"/>
    <mergeCell ref="I89:J89"/>
    <mergeCell ref="A142:C142"/>
    <mergeCell ref="D142:H142"/>
    <mergeCell ref="D140:H140"/>
    <mergeCell ref="A138:C138"/>
    <mergeCell ref="A139:C139"/>
    <mergeCell ref="A140:C140"/>
    <mergeCell ref="A147:J148"/>
    <mergeCell ref="D123:E123"/>
    <mergeCell ref="D124:E124"/>
    <mergeCell ref="B123:C123"/>
    <mergeCell ref="B124:C124"/>
    <mergeCell ref="A146:B146"/>
    <mergeCell ref="D129:E129"/>
    <mergeCell ref="D130:E130"/>
    <mergeCell ref="D131:E131"/>
    <mergeCell ref="D132:E132"/>
    <mergeCell ref="B133:C133"/>
    <mergeCell ref="D133:E133"/>
    <mergeCell ref="B134:C134"/>
    <mergeCell ref="D134:E134"/>
    <mergeCell ref="A137:C137"/>
    <mergeCell ref="A135:L135"/>
    <mergeCell ref="D137:H137"/>
    <mergeCell ref="A2:L2"/>
    <mergeCell ref="A68:L68"/>
    <mergeCell ref="A70:L70"/>
    <mergeCell ref="A18:L18"/>
    <mergeCell ref="A22:L22"/>
    <mergeCell ref="A23:L23"/>
    <mergeCell ref="A4:L4"/>
    <mergeCell ref="A5:L5"/>
    <mergeCell ref="A6:L6"/>
    <mergeCell ref="A7:L7"/>
    <mergeCell ref="A28:L28"/>
    <mergeCell ref="A29:L29"/>
    <mergeCell ref="A27:L27"/>
    <mergeCell ref="A21:L21"/>
    <mergeCell ref="H47:L47"/>
    <mergeCell ref="A35:L35"/>
    <mergeCell ref="A37:L37"/>
    <mergeCell ref="A19:L19"/>
    <mergeCell ref="A20:L20"/>
    <mergeCell ref="A25:L25"/>
    <mergeCell ref="A24:L24"/>
    <mergeCell ref="A26:L26"/>
    <mergeCell ref="A16:L16"/>
    <mergeCell ref="A17:L17"/>
    <mergeCell ref="A10:L10"/>
    <mergeCell ref="A11:L11"/>
    <mergeCell ref="A12:L12"/>
    <mergeCell ref="A13:L13"/>
    <mergeCell ref="A14:L14"/>
    <mergeCell ref="A15:L15"/>
    <mergeCell ref="K77:L77"/>
    <mergeCell ref="A39:L39"/>
    <mergeCell ref="A40:C40"/>
    <mergeCell ref="A43:L43"/>
    <mergeCell ref="A49:B49"/>
    <mergeCell ref="E49:G49"/>
    <mergeCell ref="C30:D30"/>
    <mergeCell ref="C31:D31"/>
    <mergeCell ref="C33:D33"/>
    <mergeCell ref="C32:D32"/>
    <mergeCell ref="A51:L51"/>
    <mergeCell ref="A50:B50"/>
    <mergeCell ref="E50:G50"/>
    <mergeCell ref="H50:L50"/>
    <mergeCell ref="E30:F30"/>
    <mergeCell ref="E31:F31"/>
    <mergeCell ref="K83:L83"/>
    <mergeCell ref="M122:N122"/>
    <mergeCell ref="M123:N123"/>
    <mergeCell ref="M124:N124"/>
    <mergeCell ref="A153:J153"/>
    <mergeCell ref="A82:C82"/>
    <mergeCell ref="G74:H75"/>
    <mergeCell ref="A74:C75"/>
    <mergeCell ref="D74:D75"/>
    <mergeCell ref="E74:E75"/>
    <mergeCell ref="F74:F75"/>
    <mergeCell ref="I74:J75"/>
    <mergeCell ref="G76:H76"/>
    <mergeCell ref="G77:H77"/>
    <mergeCell ref="I77:J77"/>
    <mergeCell ref="I76:J76"/>
    <mergeCell ref="I86:J86"/>
    <mergeCell ref="F86:H86"/>
    <mergeCell ref="I82:J82"/>
    <mergeCell ref="B129:C129"/>
    <mergeCell ref="B130:C130"/>
    <mergeCell ref="B131:C131"/>
    <mergeCell ref="B132:C132"/>
    <mergeCell ref="D122:E122"/>
    <mergeCell ref="K78:L78"/>
    <mergeCell ref="K79:L79"/>
    <mergeCell ref="K80:L80"/>
    <mergeCell ref="I78:J78"/>
    <mergeCell ref="I79:J79"/>
    <mergeCell ref="I80:J80"/>
    <mergeCell ref="A86:C86"/>
    <mergeCell ref="D86:E86"/>
    <mergeCell ref="G83:H83"/>
    <mergeCell ref="A85:L85"/>
    <mergeCell ref="I81:J81"/>
    <mergeCell ref="G78:H78"/>
    <mergeCell ref="G79:H79"/>
    <mergeCell ref="G80:H80"/>
    <mergeCell ref="G81:H81"/>
    <mergeCell ref="G82:H82"/>
    <mergeCell ref="A78:C78"/>
    <mergeCell ref="A79:C79"/>
    <mergeCell ref="A80:C80"/>
    <mergeCell ref="A81:C81"/>
    <mergeCell ref="A83:C83"/>
    <mergeCell ref="I83:J83"/>
    <mergeCell ref="K81:L81"/>
    <mergeCell ref="K82:L82"/>
    <mergeCell ref="A155:J158"/>
    <mergeCell ref="K158:L158"/>
    <mergeCell ref="J161:N161"/>
    <mergeCell ref="A87:C87"/>
    <mergeCell ref="A92:L92"/>
    <mergeCell ref="A150:J150"/>
    <mergeCell ref="A151:J151"/>
    <mergeCell ref="A152:J152"/>
    <mergeCell ref="A89:C89"/>
    <mergeCell ref="A88:C88"/>
    <mergeCell ref="A90:C90"/>
    <mergeCell ref="D87:E87"/>
    <mergeCell ref="D88:E88"/>
    <mergeCell ref="D89:E89"/>
    <mergeCell ref="D90:E90"/>
    <mergeCell ref="M125:N125"/>
    <mergeCell ref="F90:H90"/>
    <mergeCell ref="I90:J90"/>
    <mergeCell ref="G119:K119"/>
    <mergeCell ref="G123:K123"/>
    <mergeCell ref="G124:K124"/>
    <mergeCell ref="M119:N119"/>
    <mergeCell ref="M120:N120"/>
    <mergeCell ref="M121:N121"/>
  </mergeCells>
  <phoneticPr fontId="15" type="noConversion"/>
  <pageMargins left="0.39370078740157499" right="0.43307086614173201" top="0.78740157480314998" bottom="0.39370078740157499" header="0.31496062992126" footer="0.31496062992126"/>
  <pageSetup paperSize="9" scale="7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2024-06-07T11:12:43Z</dcterms:modified>
</cp:coreProperties>
</file>