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/>
  </bookViews>
  <sheets>
    <sheet name="Лист1" sheetId="1" r:id="rId1"/>
    <sheet name="Лист3" sheetId="3" r:id="rId2"/>
  </sheets>
  <definedNames>
    <definedName name="OLE_LINK1" localSheetId="0">Лист1!#REF!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60" i="1" l="1"/>
  <c r="N61" i="1"/>
  <c r="E68" i="1"/>
  <c r="F68" i="1"/>
  <c r="C59" i="1"/>
  <c r="D59" i="1"/>
  <c r="D68" i="1" s="1"/>
  <c r="E59" i="1"/>
  <c r="F59" i="1"/>
  <c r="G59" i="1"/>
  <c r="G68" i="1" s="1"/>
  <c r="H59" i="1"/>
  <c r="I59" i="1"/>
  <c r="J59" i="1"/>
  <c r="K59" i="1"/>
  <c r="L59" i="1"/>
  <c r="M59" i="1"/>
  <c r="G53" i="1"/>
  <c r="E38" i="1"/>
  <c r="E39" i="1"/>
  <c r="E40" i="1"/>
  <c r="B59" i="1" l="1"/>
  <c r="N65" i="1"/>
  <c r="N66" i="1"/>
  <c r="N67" i="1"/>
  <c r="M62" i="1"/>
  <c r="C62" i="1"/>
  <c r="C69" i="1" s="1"/>
  <c r="D62" i="1"/>
  <c r="D69" i="1" s="1"/>
  <c r="E62" i="1"/>
  <c r="E69" i="1" s="1"/>
  <c r="F62" i="1"/>
  <c r="F69" i="1" s="1"/>
  <c r="G62" i="1"/>
  <c r="G69" i="1" s="1"/>
  <c r="H62" i="1"/>
  <c r="H69" i="1" s="1"/>
  <c r="I62" i="1"/>
  <c r="I69" i="1" s="1"/>
  <c r="J62" i="1"/>
  <c r="J69" i="1" s="1"/>
  <c r="K62" i="1"/>
  <c r="K69" i="1" s="1"/>
  <c r="E37" i="1" l="1"/>
  <c r="E36" i="1" l="1"/>
  <c r="B63" i="1" s="1"/>
  <c r="E42" i="1"/>
  <c r="E41" i="1" s="1"/>
  <c r="E46" i="1" l="1"/>
  <c r="I53" i="1"/>
  <c r="K53" i="1" s="1"/>
  <c r="K54" i="1" s="1"/>
  <c r="B62" i="1"/>
  <c r="N63" i="1"/>
  <c r="B64" i="1"/>
  <c r="E54" i="1"/>
  <c r="B69" i="1" l="1"/>
  <c r="N64" i="1"/>
  <c r="G54" i="1"/>
  <c r="L68" i="1" l="1"/>
  <c r="N68" i="1" s="1"/>
  <c r="N59" i="1"/>
  <c r="L62" i="1" l="1"/>
  <c r="L69" i="1" s="1"/>
  <c r="N62" i="1"/>
  <c r="N69" i="1" s="1"/>
</calcChain>
</file>

<file path=xl/sharedStrings.xml><?xml version="1.0" encoding="utf-8"?>
<sst xmlns="http://schemas.openxmlformats.org/spreadsheetml/2006/main" count="99" uniqueCount="97">
  <si>
    <t>БИЗНЕС-ПЛАН</t>
  </si>
  <si>
    <t>Система налогообложения (отметить и подчеркнуть)</t>
  </si>
  <si>
    <t>Адрес места ведения бизнеса, кв. м, стоимость аренды или право собственности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</si>
  <si>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</si>
  <si>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</si>
  <si>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</si>
  <si>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</si>
  <si>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</si>
  <si>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>Потребители товара (работ, услуг) – целевая аудитория: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</si>
  <si>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</si>
  <si>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</si>
  <si>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</si>
  <si>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</si>
  <si>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</si>
  <si>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</si>
  <si>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</si>
  <si>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</si>
  <si>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</si>
  <si>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</si>
  <si>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</si>
  <si>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</si>
  <si>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</si>
  <si>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Х</t>
  </si>
  <si>
    <t>1.     ИНФОРМАЦИЯ О ЗАЯВИТЕЛЕ</t>
  </si>
  <si>
    <t>2.     ОПИСАНИЕ  ПРОЕКТА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</si>
  <si>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</si>
  <si>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</si>
  <si>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</si>
  <si>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</si>
  <si>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</si>
  <si>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</si>
  <si>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</si>
  <si>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</si>
  <si>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Прямые расходы всего, руб.           </t>
  </si>
  <si>
    <t xml:space="preserve">Выручка, руб.           </t>
  </si>
  <si>
    <r>
      <t>ð</t>
    </r>
    <r>
      <rPr>
        <b/>
        <sz val="13"/>
        <color theme="1"/>
        <rFont val="Times New Roman"/>
        <family val="1"/>
        <charset val="204"/>
      </rPr>
      <t xml:space="preserve"> Не будет сотрудников</t>
    </r>
  </si>
  <si>
    <t>Заполненную анкету отправлять на эл. адрес: admin@48mb.ru</t>
  </si>
  <si>
    <t xml:space="preserve">Адрес Центра развития предпринимательства: г.Липецк, ул. Кузнечная, д. 8 </t>
  </si>
  <si>
    <t>По вопросам заполнения звонить: 8-800-301-76-75</t>
  </si>
  <si>
    <t>кг</t>
  </si>
  <si>
    <t xml:space="preserve">ФИО </t>
  </si>
  <si>
    <t xml:space="preserve">Дата рождения                     Телефон                     эл. почта </t>
  </si>
  <si>
    <t xml:space="preserve">Паспортные данные (серия, номер) </t>
  </si>
  <si>
    <t xml:space="preserve">Место жительства: </t>
  </si>
  <si>
    <t xml:space="preserve">Образование (специальность) </t>
  </si>
  <si>
    <t>Общий стаж        лет                                              Опыт работы в данной сфере:       лет</t>
  </si>
  <si>
    <t xml:space="preserve">ИНН </t>
  </si>
  <si>
    <t>Состав семьи:          чел.</t>
  </si>
  <si>
    <t xml:space="preserve">Планируемый график работы (дней в неделю)                                             (часов в неделю)  </t>
  </si>
  <si>
    <r>
      <rPr>
        <b/>
        <sz val="13"/>
        <color theme="1"/>
        <rFont val="Symbol"/>
        <family val="1"/>
        <charset val="204"/>
      </rPr>
      <t>ð</t>
    </r>
    <r>
      <rPr>
        <b/>
        <sz val="13"/>
        <color theme="1"/>
        <rFont val="Times New Roman"/>
        <family val="1"/>
        <charset val="204"/>
      </rPr>
      <t xml:space="preserve"> НПД (самозанятый)</t>
    </r>
    <r>
      <rPr>
        <sz val="13"/>
        <color theme="1"/>
        <rFont val="Times New Roman"/>
        <family val="1"/>
        <charset val="204"/>
      </rPr>
      <t xml:space="preserve">     </t>
    </r>
    <r>
      <rPr>
        <sz val="13"/>
        <color theme="1"/>
        <rFont val="Symbol"/>
        <family val="1"/>
        <charset val="2"/>
      </rPr>
      <t>ð</t>
    </r>
    <r>
      <rPr>
        <sz val="13"/>
        <color theme="1"/>
        <rFont val="Times New Roman"/>
        <family val="1"/>
        <charset val="204"/>
      </rPr>
      <t xml:space="preserve"> ИП (Патент, УСН)</t>
    </r>
  </si>
  <si>
    <t>-</t>
  </si>
  <si>
    <t>Вид деятельности по ОКВЭД - 01.13 Выращивание овощей</t>
  </si>
  <si>
    <t xml:space="preserve">Название проекта  Выращивание овощей </t>
  </si>
  <si>
    <t>Мотоблок</t>
  </si>
  <si>
    <t>Итого в сезон:</t>
  </si>
  <si>
    <t>Показатель, руб.</t>
  </si>
  <si>
    <t>апрель</t>
  </si>
  <si>
    <t>июнь</t>
  </si>
  <si>
    <t>июль</t>
  </si>
  <si>
    <t>сентябрь</t>
  </si>
  <si>
    <t>Итого</t>
  </si>
  <si>
    <t>Доходы, всего</t>
  </si>
  <si>
    <t>Расходы, в том числе</t>
  </si>
  <si>
    <t>материалы</t>
  </si>
  <si>
    <t>Коммунальные (вода)</t>
  </si>
  <si>
    <t>транспортные</t>
  </si>
  <si>
    <t>Прибыль (убыток)</t>
  </si>
  <si>
    <t>март</t>
  </si>
  <si>
    <t>май</t>
  </si>
  <si>
    <t>август</t>
  </si>
  <si>
    <t>Бензин на мотоблок</t>
  </si>
  <si>
    <t>Соцконтракт</t>
  </si>
  <si>
    <t>Выручка</t>
  </si>
  <si>
    <t>оборудование</t>
  </si>
  <si>
    <t>5.     ФИНАНСОВЫЙ ПЛАН</t>
  </si>
  <si>
    <t>Налоги (НПД - 6%)</t>
  </si>
  <si>
    <t xml:space="preserve">Количество в год </t>
  </si>
  <si>
    <t>Имеющееся оборудование/имущество для бизнеса: 20 соток</t>
  </si>
  <si>
    <t>Навесное оборудование к мотоблоку</t>
  </si>
  <si>
    <t>Шланг поливочный (25 м)</t>
  </si>
  <si>
    <t xml:space="preserve">Семена фасоли «Серенгети» и др.,
2400 пак*10шт.
</t>
  </si>
  <si>
    <t>Органические удобрения</t>
  </si>
  <si>
    <t>Минеральные удобрения</t>
  </si>
  <si>
    <t>Ядохимикаты</t>
  </si>
  <si>
    <t xml:space="preserve">Семена фасоли  высаживают из расчета: 1 сотка вмещает 300 лунок, по 2-4 семени.
 На 20 соток нужно: 20 *300*4=24000штук семян фасоли.
</t>
  </si>
  <si>
    <t>Урожайность спаржевой фасоли составляет 2,3 кг/кв.м.  В рознице спаржевая фасоль стоит 220-250 руб./кг</t>
  </si>
  <si>
    <t>Фасоль спаржевая 2,3кг *2000кв.м ( 20соток земли)</t>
  </si>
  <si>
    <t>окт</t>
  </si>
  <si>
    <t>нояб</t>
  </si>
  <si>
    <t>декаб</t>
  </si>
  <si>
    <t>янв</t>
  </si>
  <si>
    <t>февр</t>
  </si>
  <si>
    <r>
      <t xml:space="preserve">Источники финансирования: </t>
    </r>
    <r>
      <rPr>
        <i/>
        <sz val="13"/>
        <rFont val="Times New Roman"/>
        <family val="1"/>
        <charset val="204"/>
      </rPr>
      <t>(если требуется более 350 000 руб. инвестиций</t>
    </r>
    <r>
      <rPr>
        <sz val="13"/>
        <rFont val="Times New Roman"/>
        <family val="1"/>
        <charset val="204"/>
      </rPr>
      <t>)</t>
    </r>
  </si>
  <si>
    <t xml:space="preserve">Реклама товара (работ, услуг): </t>
  </si>
  <si>
    <t>описание производимого товара (работ, услуг) Выращивание спаржевой фасоли</t>
  </si>
  <si>
    <t>Автоматический садовый разбрызгиватель</t>
  </si>
  <si>
    <t>Рынки сбыта, наличие договоров поставки товара (работ, услуг): население Липецкой области, рынки, ярмарки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</si>
</sst>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Symbol"/>
      <family val="1"/>
      <charset val="204"/>
    </font>
    <font>
      <b/>
      <sz val="13"/>
      <color theme="1"/>
      <name val="Symbol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3"/>
      <name val="Calibri"/>
      <family val="2"/>
      <charset val="204"/>
    </font>
    <font>
      <i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7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 wrapText="1"/>
    </xf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top" wrapText="1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vertical="center" wrapText="1"/>
    </xf>
    <xf numFmtId="3" fontId="7" fillId="2" borderId="1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19" fillId="3" borderId="0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7"/>
  <sheetViews>
    <sheetView tabSelected="1" view="pageLayout" zoomScale="115" zoomScaleNormal="91" zoomScalePageLayoutView="115" workbookViewId="0">
      <selection activeCell="N41" sqref="N41"/>
    </sheetView>
  </sheetViews>
  <sheetFormatPr defaultRowHeight="15" x14ac:dyDescent="0.25"/>
  <cols>
    <col min="1" max="1" width="28.85546875" customWidth="1"/>
    <col min="2" max="2" width="10.42578125" customWidth="1"/>
    <col min="3" max="3" width="10.140625" customWidth="1"/>
    <col min="4" max="4" width="8.42578125" customWidth="1"/>
    <col min="5" max="5" width="10.5703125" customWidth="1"/>
    <col min="6" max="6" width="10" customWidth="1"/>
    <col min="7" max="7" width="8" customWidth="1"/>
    <col min="8" max="8" width="6.42578125" customWidth="1"/>
    <col min="9" max="9" width="7" customWidth="1"/>
    <col min="10" max="11" width="5.42578125" customWidth="1"/>
    <col min="12" max="12" width="6.28515625" customWidth="1"/>
    <col min="13" max="13" width="7.7109375" customWidth="1"/>
    <col min="14" max="14" width="11.28515625" customWidth="1"/>
  </cols>
  <sheetData>
    <row r="2" spans="1:13" ht="18.75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3" ht="18.75" x14ac:dyDescent="0.25">
      <c r="A3" s="1"/>
    </row>
    <row r="4" spans="1:13" ht="18.75" x14ac:dyDescent="0.25">
      <c r="A4" s="65" t="s">
        <v>23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3" ht="16.5" x14ac:dyDescent="0.25">
      <c r="A5" s="59" t="s">
        <v>40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ht="16.5" x14ac:dyDescent="0.25">
      <c r="A6" s="59" t="s">
        <v>41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 ht="16.5" x14ac:dyDescent="0.25">
      <c r="A7" s="59" t="s">
        <v>42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1:13" ht="16.5" x14ac:dyDescent="0.25">
      <c r="A8" s="60" t="s">
        <v>43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3" ht="16.5" x14ac:dyDescent="0.25">
      <c r="A9" s="60" t="s">
        <v>44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</row>
    <row r="10" spans="1:13" ht="18.75" customHeight="1" x14ac:dyDescent="0.25">
      <c r="A10" s="61" t="s">
        <v>45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</row>
    <row r="11" spans="1:13" ht="16.5" x14ac:dyDescent="0.25">
      <c r="A11" s="59" t="s">
        <v>46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</row>
    <row r="12" spans="1:13" ht="16.5" x14ac:dyDescent="0.25">
      <c r="A12" s="59" t="s">
        <v>47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</row>
    <row r="13" spans="1:13" ht="16.5" x14ac:dyDescent="0.25">
      <c r="A13" s="59" t="s">
        <v>48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</row>
    <row r="14" spans="1:13" ht="18.75" x14ac:dyDescent="0.25">
      <c r="A14" s="83" t="s">
        <v>24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</row>
    <row r="15" spans="1:13" ht="16.5" x14ac:dyDescent="0.25">
      <c r="A15" s="61" t="s">
        <v>52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</row>
    <row r="16" spans="1:13" ht="16.5" x14ac:dyDescent="0.25">
      <c r="A16" s="86" t="s">
        <v>51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</row>
    <row r="17" spans="1:13" ht="16.5" x14ac:dyDescent="0.25">
      <c r="A17" s="60" t="s">
        <v>1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</row>
    <row r="18" spans="1:13" ht="16.5" x14ac:dyDescent="0.25">
      <c r="A18" s="84" t="s">
        <v>49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</row>
    <row r="19" spans="1:13" ht="15" customHeight="1" x14ac:dyDescent="0.25">
      <c r="A19" s="59" t="s">
        <v>2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</row>
    <row r="20" spans="1:13" ht="16.5" x14ac:dyDescent="0.25">
      <c r="A20" s="90" t="s">
        <v>94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</row>
    <row r="21" spans="1:13" ht="16.5" x14ac:dyDescent="0.25">
      <c r="A21" s="59" t="s">
        <v>77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</row>
    <row r="22" spans="1:13" ht="18.75" x14ac:dyDescent="0.25">
      <c r="A22" s="89" t="s">
        <v>3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</row>
    <row r="23" spans="1:13" ht="18.75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3" ht="35.25" customHeight="1" x14ac:dyDescent="0.3">
      <c r="A24" s="7" t="s">
        <v>4</v>
      </c>
      <c r="B24" s="7" t="s">
        <v>5</v>
      </c>
      <c r="C24" s="7" t="s">
        <v>6</v>
      </c>
      <c r="D24" s="88" t="s">
        <v>7</v>
      </c>
      <c r="E24" s="88"/>
      <c r="F24" s="2"/>
      <c r="G24" s="2"/>
      <c r="H24" s="2"/>
      <c r="I24" s="2"/>
      <c r="J24" s="2"/>
      <c r="K24" s="2"/>
      <c r="L24" s="2"/>
    </row>
    <row r="25" spans="1:13" ht="17.25" x14ac:dyDescent="0.3">
      <c r="A25" s="12" t="s">
        <v>50</v>
      </c>
      <c r="B25" s="12">
        <v>0</v>
      </c>
      <c r="C25" s="12">
        <v>0</v>
      </c>
      <c r="D25" s="87" t="s">
        <v>50</v>
      </c>
      <c r="E25" s="87"/>
      <c r="F25" s="2"/>
      <c r="G25" s="2"/>
      <c r="H25" s="2"/>
      <c r="I25" s="2"/>
      <c r="J25" s="2"/>
      <c r="K25" s="2"/>
      <c r="L25" s="2"/>
    </row>
    <row r="26" spans="1:13" ht="16.5" x14ac:dyDescent="0.2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</row>
    <row r="27" spans="1:13" ht="16.5" x14ac:dyDescent="0.25">
      <c r="A27" s="63" t="s">
        <v>35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3" ht="18.75" x14ac:dyDescent="0.25">
      <c r="A28" s="68" t="s">
        <v>25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1:13" ht="16.5" x14ac:dyDescent="0.25">
      <c r="A29" s="59" t="s">
        <v>8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</row>
    <row r="30" spans="1:13" ht="29.25" customHeight="1" x14ac:dyDescent="0.25">
      <c r="A30" s="85" t="s">
        <v>96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</row>
    <row r="31" spans="1:13" ht="16.5" x14ac:dyDescent="0.25">
      <c r="A31" s="59" t="s">
        <v>93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</row>
    <row r="32" spans="1:13" ht="16.5" x14ac:dyDescent="0.25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</row>
    <row r="33" spans="1:13" ht="18.75" x14ac:dyDescent="0.25">
      <c r="A33" s="83" t="s">
        <v>26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</row>
    <row r="34" spans="1:13" ht="16.5" x14ac:dyDescent="0.25">
      <c r="A34" s="62" t="s">
        <v>9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</row>
    <row r="35" spans="1:13" ht="33.75" customHeight="1" x14ac:dyDescent="0.25">
      <c r="A35" s="73" t="s">
        <v>10</v>
      </c>
      <c r="B35" s="74"/>
      <c r="C35" s="7" t="s">
        <v>11</v>
      </c>
      <c r="D35" s="7" t="s">
        <v>12</v>
      </c>
      <c r="E35" s="67" t="s">
        <v>13</v>
      </c>
      <c r="F35" s="67"/>
      <c r="G35" s="67"/>
      <c r="H35" s="72" t="s">
        <v>14</v>
      </c>
      <c r="I35" s="72"/>
      <c r="J35" s="72"/>
      <c r="K35" s="72"/>
      <c r="L35" s="72"/>
    </row>
    <row r="36" spans="1:13" ht="17.25" x14ac:dyDescent="0.25">
      <c r="A36" s="41" t="s">
        <v>15</v>
      </c>
      <c r="B36" s="42"/>
      <c r="C36" s="8"/>
      <c r="D36" s="28"/>
      <c r="E36" s="69">
        <f>SUM(E37:G40)</f>
        <v>230000</v>
      </c>
      <c r="F36" s="69"/>
      <c r="G36" s="69"/>
      <c r="H36" s="64"/>
      <c r="I36" s="64"/>
      <c r="J36" s="64"/>
      <c r="K36" s="64"/>
      <c r="L36" s="64"/>
    </row>
    <row r="37" spans="1:13" ht="17.25" x14ac:dyDescent="0.25">
      <c r="A37" s="92" t="s">
        <v>53</v>
      </c>
      <c r="B37" s="93"/>
      <c r="C37" s="21">
        <v>1</v>
      </c>
      <c r="D37" s="29">
        <v>80000</v>
      </c>
      <c r="E37" s="34">
        <f>C37*D37</f>
        <v>80000</v>
      </c>
      <c r="F37" s="35"/>
      <c r="G37" s="36"/>
      <c r="H37" s="22"/>
      <c r="I37" s="22"/>
      <c r="J37" s="22"/>
      <c r="K37" s="22"/>
      <c r="L37" s="22"/>
    </row>
    <row r="38" spans="1:13" ht="17.25" x14ac:dyDescent="0.25">
      <c r="A38" s="32" t="s">
        <v>78</v>
      </c>
      <c r="B38" s="33"/>
      <c r="C38" s="21">
        <v>1</v>
      </c>
      <c r="D38" s="29">
        <v>60000</v>
      </c>
      <c r="E38" s="34">
        <f t="shared" ref="E38:E40" si="0">C38*D38</f>
        <v>60000</v>
      </c>
      <c r="F38" s="35"/>
      <c r="G38" s="36"/>
      <c r="H38" s="22"/>
      <c r="I38" s="22"/>
      <c r="J38" s="22"/>
      <c r="K38" s="22"/>
      <c r="L38" s="22"/>
    </row>
    <row r="39" spans="1:13" ht="17.25" x14ac:dyDescent="0.25">
      <c r="A39" s="14" t="s">
        <v>79</v>
      </c>
      <c r="B39" s="15"/>
      <c r="C39" s="21">
        <v>10</v>
      </c>
      <c r="D39" s="29">
        <v>3000</v>
      </c>
      <c r="E39" s="34">
        <f t="shared" si="0"/>
        <v>30000</v>
      </c>
      <c r="F39" s="35"/>
      <c r="G39" s="36"/>
      <c r="H39" s="22"/>
      <c r="I39" s="22"/>
      <c r="J39" s="22"/>
      <c r="K39" s="22"/>
      <c r="L39" s="22"/>
    </row>
    <row r="40" spans="1:13" ht="34.5" x14ac:dyDescent="0.25">
      <c r="A40" s="14" t="s">
        <v>95</v>
      </c>
      <c r="B40" s="15"/>
      <c r="C40" s="21">
        <v>20</v>
      </c>
      <c r="D40" s="29">
        <v>3000</v>
      </c>
      <c r="E40" s="34">
        <f t="shared" si="0"/>
        <v>60000</v>
      </c>
      <c r="F40" s="35"/>
      <c r="G40" s="36"/>
      <c r="H40" s="22"/>
      <c r="I40" s="22"/>
      <c r="J40" s="22"/>
      <c r="K40" s="22"/>
      <c r="L40" s="22"/>
    </row>
    <row r="41" spans="1:13" ht="17.25" x14ac:dyDescent="0.25">
      <c r="A41" s="41" t="s">
        <v>16</v>
      </c>
      <c r="B41" s="42"/>
      <c r="C41" s="8"/>
      <c r="D41" s="28"/>
      <c r="E41" s="69">
        <f>SUM(E42:G45)</f>
        <v>120000</v>
      </c>
      <c r="F41" s="69"/>
      <c r="G41" s="69"/>
      <c r="H41" s="64"/>
      <c r="I41" s="64"/>
      <c r="J41" s="64"/>
      <c r="K41" s="64"/>
      <c r="L41" s="64"/>
    </row>
    <row r="42" spans="1:13" ht="48" customHeight="1" x14ac:dyDescent="0.25">
      <c r="A42" s="32" t="s">
        <v>80</v>
      </c>
      <c r="B42" s="33"/>
      <c r="C42" s="9">
        <v>2400</v>
      </c>
      <c r="D42" s="27">
        <v>30</v>
      </c>
      <c r="E42" s="37">
        <f t="shared" ref="E42" si="1">C42*D42</f>
        <v>72000</v>
      </c>
      <c r="F42" s="37"/>
      <c r="G42" s="37"/>
      <c r="H42" s="94"/>
      <c r="I42" s="95"/>
      <c r="J42" s="95"/>
      <c r="K42" s="95"/>
      <c r="L42" s="96"/>
    </row>
    <row r="43" spans="1:13" ht="17.25" customHeight="1" x14ac:dyDescent="0.25">
      <c r="A43" s="14" t="s">
        <v>81</v>
      </c>
      <c r="B43" s="15"/>
      <c r="C43" s="9"/>
      <c r="D43" s="27"/>
      <c r="E43" s="37">
        <v>12000</v>
      </c>
      <c r="F43" s="37"/>
      <c r="G43" s="37"/>
      <c r="H43" s="18"/>
      <c r="I43" s="19"/>
      <c r="J43" s="19"/>
      <c r="K43" s="19"/>
      <c r="L43" s="20"/>
    </row>
    <row r="44" spans="1:13" ht="18" customHeight="1" x14ac:dyDescent="0.25">
      <c r="A44" s="14" t="s">
        <v>82</v>
      </c>
      <c r="B44" s="15"/>
      <c r="C44" s="9"/>
      <c r="D44" s="27"/>
      <c r="E44" s="37">
        <v>24000</v>
      </c>
      <c r="F44" s="37"/>
      <c r="G44" s="37"/>
      <c r="H44" s="18"/>
      <c r="I44" s="19"/>
      <c r="J44" s="19"/>
      <c r="K44" s="19"/>
      <c r="L44" s="20"/>
    </row>
    <row r="45" spans="1:13" ht="17.25" customHeight="1" x14ac:dyDescent="0.25">
      <c r="A45" s="32" t="s">
        <v>83</v>
      </c>
      <c r="B45" s="33"/>
      <c r="C45" s="9"/>
      <c r="D45" s="27"/>
      <c r="E45" s="37">
        <v>12000</v>
      </c>
      <c r="F45" s="37"/>
      <c r="G45" s="37"/>
      <c r="H45" s="38"/>
      <c r="I45" s="39"/>
      <c r="J45" s="39"/>
      <c r="K45" s="39"/>
      <c r="L45" s="40"/>
    </row>
    <row r="46" spans="1:13" ht="17.25" x14ac:dyDescent="0.25">
      <c r="A46" s="41" t="s">
        <v>17</v>
      </c>
      <c r="B46" s="42"/>
      <c r="C46" s="8"/>
      <c r="D46" s="28"/>
      <c r="E46" s="69">
        <f>E41+E36</f>
        <v>350000</v>
      </c>
      <c r="F46" s="69"/>
      <c r="G46" s="69"/>
      <c r="H46" s="41"/>
      <c r="I46" s="70"/>
      <c r="J46" s="70"/>
      <c r="K46" s="70"/>
      <c r="L46" s="42"/>
    </row>
    <row r="47" spans="1:13" ht="53.25" customHeight="1" x14ac:dyDescent="0.25">
      <c r="A47" s="31" t="s">
        <v>84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</row>
    <row r="48" spans="1:13" ht="36" customHeight="1" x14ac:dyDescent="0.25">
      <c r="A48" s="66" t="s">
        <v>92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4" ht="18.75" x14ac:dyDescent="0.25">
      <c r="A49" s="13" t="s">
        <v>18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4" ht="36.75" customHeight="1" x14ac:dyDescent="0.25">
      <c r="A50" s="46" t="s">
        <v>19</v>
      </c>
      <c r="B50" s="47"/>
      <c r="C50" s="48"/>
      <c r="D50" s="52" t="s">
        <v>32</v>
      </c>
      <c r="E50" s="75" t="s">
        <v>76</v>
      </c>
      <c r="F50" s="77" t="s">
        <v>20</v>
      </c>
      <c r="G50" s="46" t="s">
        <v>34</v>
      </c>
      <c r="H50" s="48"/>
      <c r="I50" s="46" t="s">
        <v>21</v>
      </c>
      <c r="J50" s="48"/>
      <c r="K50" s="46" t="s">
        <v>33</v>
      </c>
      <c r="L50" s="48"/>
    </row>
    <row r="51" spans="1:14" ht="45" customHeight="1" x14ac:dyDescent="0.25">
      <c r="A51" s="49"/>
      <c r="B51" s="50"/>
      <c r="C51" s="51"/>
      <c r="D51" s="53"/>
      <c r="E51" s="76"/>
      <c r="F51" s="78"/>
      <c r="G51" s="49"/>
      <c r="H51" s="51"/>
      <c r="I51" s="49"/>
      <c r="J51" s="51"/>
      <c r="K51" s="49"/>
      <c r="L51" s="51"/>
    </row>
    <row r="52" spans="1:14" ht="17.25" x14ac:dyDescent="0.3">
      <c r="A52" s="43">
        <v>1</v>
      </c>
      <c r="B52" s="44"/>
      <c r="C52" s="45"/>
      <c r="D52" s="11">
        <v>2</v>
      </c>
      <c r="E52" s="12">
        <v>3</v>
      </c>
      <c r="F52" s="12">
        <v>4</v>
      </c>
      <c r="G52" s="43">
        <v>5</v>
      </c>
      <c r="H52" s="45"/>
      <c r="I52" s="43">
        <v>6</v>
      </c>
      <c r="J52" s="45"/>
      <c r="K52" s="80">
        <v>7</v>
      </c>
      <c r="L52" s="81"/>
    </row>
    <row r="53" spans="1:14" ht="17.25" x14ac:dyDescent="0.25">
      <c r="A53" s="32" t="s">
        <v>86</v>
      </c>
      <c r="B53" s="79"/>
      <c r="C53" s="33"/>
      <c r="D53" s="12" t="s">
        <v>39</v>
      </c>
      <c r="E53" s="26">
        <v>4600</v>
      </c>
      <c r="F53" s="26">
        <v>84</v>
      </c>
      <c r="G53" s="57">
        <f>E53*F53</f>
        <v>386400</v>
      </c>
      <c r="H53" s="58"/>
      <c r="I53" s="82">
        <f>E41/E53</f>
        <v>26.086956521739129</v>
      </c>
      <c r="J53" s="82"/>
      <c r="K53" s="71">
        <f>I53*E53</f>
        <v>120000</v>
      </c>
      <c r="L53" s="71"/>
    </row>
    <row r="54" spans="1:14" ht="17.25" x14ac:dyDescent="0.3">
      <c r="A54" s="43" t="s">
        <v>54</v>
      </c>
      <c r="B54" s="44"/>
      <c r="C54" s="45"/>
      <c r="D54" s="9"/>
      <c r="E54" s="27">
        <f>SUM(E53:E53)</f>
        <v>4600</v>
      </c>
      <c r="F54" s="26" t="s">
        <v>22</v>
      </c>
      <c r="G54" s="57">
        <f>SUM(G53:G53)</f>
        <v>386400</v>
      </c>
      <c r="H54" s="58"/>
      <c r="I54" s="43" t="s">
        <v>22</v>
      </c>
      <c r="J54" s="45"/>
      <c r="K54" s="55">
        <f>SUM(K53:K53)</f>
        <v>120000</v>
      </c>
      <c r="L54" s="56"/>
    </row>
    <row r="55" spans="1:14" ht="17.25" x14ac:dyDescent="0.25">
      <c r="A55" s="30" t="s">
        <v>85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</row>
    <row r="56" spans="1:14" ht="18.75" x14ac:dyDescent="0.25">
      <c r="A56" s="65" t="s">
        <v>74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</row>
    <row r="57" spans="1:14" x14ac:dyDescent="0.25">
      <c r="A57" s="2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</row>
    <row r="58" spans="1:14" ht="15.75" customHeight="1" x14ac:dyDescent="0.25">
      <c r="A58" s="24" t="s">
        <v>55</v>
      </c>
      <c r="B58" s="24" t="s">
        <v>56</v>
      </c>
      <c r="C58" s="24" t="s">
        <v>68</v>
      </c>
      <c r="D58" s="24" t="s">
        <v>57</v>
      </c>
      <c r="E58" s="24" t="s">
        <v>58</v>
      </c>
      <c r="F58" s="24" t="s">
        <v>69</v>
      </c>
      <c r="G58" s="24" t="s">
        <v>59</v>
      </c>
      <c r="H58" s="24" t="s">
        <v>87</v>
      </c>
      <c r="I58" s="24" t="s">
        <v>88</v>
      </c>
      <c r="J58" s="24" t="s">
        <v>89</v>
      </c>
      <c r="K58" s="25" t="s">
        <v>90</v>
      </c>
      <c r="L58" s="25" t="s">
        <v>91</v>
      </c>
      <c r="M58" s="25" t="s">
        <v>67</v>
      </c>
      <c r="N58" s="25" t="s">
        <v>60</v>
      </c>
    </row>
    <row r="59" spans="1:14" ht="17.25" x14ac:dyDescent="0.25">
      <c r="A59" s="26" t="s">
        <v>61</v>
      </c>
      <c r="B59" s="26">
        <f>B60+B61</f>
        <v>350000</v>
      </c>
      <c r="C59" s="26">
        <f t="shared" ref="C59:M59" si="2">C60+C61</f>
        <v>0</v>
      </c>
      <c r="D59" s="26">
        <f t="shared" si="2"/>
        <v>60000</v>
      </c>
      <c r="E59" s="26">
        <f t="shared" si="2"/>
        <v>120000</v>
      </c>
      <c r="F59" s="26">
        <f t="shared" si="2"/>
        <v>120000</v>
      </c>
      <c r="G59" s="26">
        <f t="shared" si="2"/>
        <v>86400</v>
      </c>
      <c r="H59" s="26">
        <f t="shared" si="2"/>
        <v>0</v>
      </c>
      <c r="I59" s="26">
        <f t="shared" si="2"/>
        <v>0</v>
      </c>
      <c r="J59" s="26">
        <f t="shared" si="2"/>
        <v>0</v>
      </c>
      <c r="K59" s="26">
        <f t="shared" si="2"/>
        <v>0</v>
      </c>
      <c r="L59" s="26">
        <f t="shared" si="2"/>
        <v>0</v>
      </c>
      <c r="M59" s="26">
        <f t="shared" si="2"/>
        <v>0</v>
      </c>
      <c r="N59" s="26">
        <f>SUM(B59:M59)</f>
        <v>736400</v>
      </c>
    </row>
    <row r="60" spans="1:14" ht="17.25" x14ac:dyDescent="0.25">
      <c r="A60" s="26" t="s">
        <v>71</v>
      </c>
      <c r="B60" s="26">
        <v>350000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>
        <f t="shared" ref="N60:N61" si="3">SUM(B60:M60)</f>
        <v>350000</v>
      </c>
    </row>
    <row r="61" spans="1:14" ht="17.25" x14ac:dyDescent="0.25">
      <c r="A61" s="26" t="s">
        <v>72</v>
      </c>
      <c r="B61" s="26"/>
      <c r="C61" s="26"/>
      <c r="D61" s="26">
        <v>60000</v>
      </c>
      <c r="E61" s="26">
        <v>120000</v>
      </c>
      <c r="F61" s="26">
        <v>120000</v>
      </c>
      <c r="G61" s="26">
        <v>86400</v>
      </c>
      <c r="H61" s="26"/>
      <c r="I61" s="26"/>
      <c r="J61" s="26"/>
      <c r="K61" s="26"/>
      <c r="L61" s="26"/>
      <c r="M61" s="26"/>
      <c r="N61" s="26">
        <f t="shared" si="3"/>
        <v>386400</v>
      </c>
    </row>
    <row r="62" spans="1:14" ht="15" customHeight="1" x14ac:dyDescent="0.25">
      <c r="A62" s="26" t="s">
        <v>62</v>
      </c>
      <c r="B62" s="26">
        <f>SUM(B63:B68)</f>
        <v>355800</v>
      </c>
      <c r="C62" s="26">
        <f t="shared" ref="C62:K62" si="4">C64+C65+C66+C67+C68</f>
        <v>2400</v>
      </c>
      <c r="D62" s="26">
        <f t="shared" si="4"/>
        <v>6000</v>
      </c>
      <c r="E62" s="26">
        <f t="shared" si="4"/>
        <v>9200</v>
      </c>
      <c r="F62" s="26">
        <f t="shared" si="4"/>
        <v>8200</v>
      </c>
      <c r="G62" s="26">
        <f t="shared" si="4"/>
        <v>6184</v>
      </c>
      <c r="H62" s="26">
        <f t="shared" si="4"/>
        <v>0</v>
      </c>
      <c r="I62" s="26">
        <f t="shared" si="4"/>
        <v>0</v>
      </c>
      <c r="J62" s="26">
        <f t="shared" si="4"/>
        <v>0</v>
      </c>
      <c r="K62" s="26">
        <f t="shared" si="4"/>
        <v>0</v>
      </c>
      <c r="L62" s="26">
        <f>L64+L65+L66+L67+L68</f>
        <v>0</v>
      </c>
      <c r="M62" s="26">
        <f>M64+M65+M66+M67+M68</f>
        <v>0</v>
      </c>
      <c r="N62" s="26">
        <f>N64+N65+N66+N67+N68+N63</f>
        <v>387784</v>
      </c>
    </row>
    <row r="63" spans="1:14" ht="17.25" x14ac:dyDescent="0.25">
      <c r="A63" s="26" t="s">
        <v>73</v>
      </c>
      <c r="B63" s="26">
        <f>E36</f>
        <v>230000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>
        <f t="shared" ref="N63:N67" si="5">SUM(B63:M63)</f>
        <v>230000</v>
      </c>
    </row>
    <row r="64" spans="1:14" ht="17.25" x14ac:dyDescent="0.25">
      <c r="A64" s="26" t="s">
        <v>63</v>
      </c>
      <c r="B64" s="26">
        <f>E41</f>
        <v>120000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>
        <f t="shared" si="5"/>
        <v>120000</v>
      </c>
    </row>
    <row r="65" spans="1:14" ht="17.25" x14ac:dyDescent="0.25">
      <c r="A65" s="26" t="s">
        <v>64</v>
      </c>
      <c r="B65" s="26"/>
      <c r="C65" s="26">
        <v>2000</v>
      </c>
      <c r="D65" s="26">
        <v>2000</v>
      </c>
      <c r="E65" s="26">
        <v>2000</v>
      </c>
      <c r="F65" s="26">
        <v>1000</v>
      </c>
      <c r="G65" s="26">
        <v>1000</v>
      </c>
      <c r="H65" s="26"/>
      <c r="I65" s="26"/>
      <c r="J65" s="26"/>
      <c r="K65" s="26"/>
      <c r="L65" s="26"/>
      <c r="M65" s="26"/>
      <c r="N65" s="26">
        <f t="shared" si="5"/>
        <v>8000</v>
      </c>
    </row>
    <row r="66" spans="1:14" ht="17.25" x14ac:dyDescent="0.25">
      <c r="A66" s="26" t="s">
        <v>70</v>
      </c>
      <c r="B66" s="26">
        <v>800</v>
      </c>
      <c r="C66" s="26">
        <v>400</v>
      </c>
      <c r="D66" s="26">
        <v>400</v>
      </c>
      <c r="E66" s="26"/>
      <c r="F66" s="26"/>
      <c r="G66" s="26"/>
      <c r="H66" s="26"/>
      <c r="I66" s="26"/>
      <c r="J66" s="26"/>
      <c r="K66" s="26"/>
      <c r="L66" s="26"/>
      <c r="M66" s="26"/>
      <c r="N66" s="26">
        <f t="shared" si="5"/>
        <v>1600</v>
      </c>
    </row>
    <row r="67" spans="1:14" ht="17.25" x14ac:dyDescent="0.25">
      <c r="A67" s="26" t="s">
        <v>65</v>
      </c>
      <c r="B67" s="26">
        <v>5000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>
        <f t="shared" si="5"/>
        <v>5000</v>
      </c>
    </row>
    <row r="68" spans="1:14" ht="17.25" x14ac:dyDescent="0.25">
      <c r="A68" s="26" t="s">
        <v>75</v>
      </c>
      <c r="B68" s="26"/>
      <c r="C68" s="26"/>
      <c r="D68" s="26">
        <f>D59*0.06</f>
        <v>3600</v>
      </c>
      <c r="E68" s="26">
        <f t="shared" ref="E68:G68" si="6">E59*0.06</f>
        <v>7200</v>
      </c>
      <c r="F68" s="26">
        <f t="shared" si="6"/>
        <v>7200</v>
      </c>
      <c r="G68" s="26">
        <f t="shared" si="6"/>
        <v>5184</v>
      </c>
      <c r="H68" s="26"/>
      <c r="I68" s="26"/>
      <c r="J68" s="26"/>
      <c r="K68" s="26"/>
      <c r="L68" s="26">
        <f>L59*0.06</f>
        <v>0</v>
      </c>
      <c r="M68" s="26"/>
      <c r="N68" s="26">
        <f>SUM(B68:M68)</f>
        <v>23184</v>
      </c>
    </row>
    <row r="69" spans="1:14" ht="17.25" x14ac:dyDescent="0.25">
      <c r="A69" s="26" t="s">
        <v>66</v>
      </c>
      <c r="B69" s="26">
        <f>B59-B62</f>
        <v>-5800</v>
      </c>
      <c r="C69" s="26">
        <f t="shared" ref="C69:L69" si="7">C59-C62</f>
        <v>-2400</v>
      </c>
      <c r="D69" s="26">
        <f t="shared" si="7"/>
        <v>54000</v>
      </c>
      <c r="E69" s="26">
        <f t="shared" si="7"/>
        <v>110800</v>
      </c>
      <c r="F69" s="26">
        <f t="shared" si="7"/>
        <v>111800</v>
      </c>
      <c r="G69" s="26">
        <f t="shared" si="7"/>
        <v>80216</v>
      </c>
      <c r="H69" s="26">
        <f t="shared" si="7"/>
        <v>0</v>
      </c>
      <c r="I69" s="26">
        <f t="shared" si="7"/>
        <v>0</v>
      </c>
      <c r="J69" s="26">
        <f t="shared" si="7"/>
        <v>0</v>
      </c>
      <c r="K69" s="26">
        <f t="shared" si="7"/>
        <v>0</v>
      </c>
      <c r="L69" s="26">
        <f t="shared" si="7"/>
        <v>0</v>
      </c>
      <c r="M69" s="26"/>
      <c r="N69" s="26">
        <f>N59-N62</f>
        <v>348616</v>
      </c>
    </row>
    <row r="70" spans="1:14" ht="16.5" x14ac:dyDescent="0.25">
      <c r="A70" s="3"/>
      <c r="B70" s="3"/>
    </row>
    <row r="71" spans="1:14" ht="17.25" x14ac:dyDescent="0.3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4" ht="17.25" x14ac:dyDescent="0.3">
      <c r="A72" s="16" t="s">
        <v>38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4" ht="17.25" customHeight="1" x14ac:dyDescent="0.3">
      <c r="A73" s="4" t="s">
        <v>36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2"/>
    </row>
    <row r="74" spans="1:14" ht="17.25" x14ac:dyDescent="0.3">
      <c r="A74" s="16" t="s">
        <v>37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4" ht="17.25" x14ac:dyDescent="0.3">
      <c r="A75" s="16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4" ht="18.75" customHeight="1" x14ac:dyDescent="0.3">
      <c r="A76" s="17" t="s">
        <v>27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4" ht="17.25" x14ac:dyDescent="0.3">
      <c r="A77" s="5" t="s">
        <v>28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4" ht="17.25" x14ac:dyDescent="0.3">
      <c r="A78" s="5" t="s">
        <v>29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4" ht="17.25" x14ac:dyDescent="0.3">
      <c r="A79" s="5" t="s">
        <v>30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4" ht="17.25" customHeight="1" x14ac:dyDescent="0.3">
      <c r="A80" s="5" t="s">
        <v>31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7.25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3" ht="17.25" x14ac:dyDescent="0.3">
      <c r="A82" s="2"/>
      <c r="M82" s="10"/>
    </row>
    <row r="83" spans="1:13" ht="17.25" x14ac:dyDescent="0.3">
      <c r="A83" s="2"/>
    </row>
    <row r="84" spans="1:13" ht="17.25" x14ac:dyDescent="0.3">
      <c r="A84" s="2"/>
    </row>
    <row r="87" spans="1:13" ht="40.5" customHeight="1" x14ac:dyDescent="0.25"/>
  </sheetData>
  <mergeCells count="86">
    <mergeCell ref="A31:M31"/>
    <mergeCell ref="A32:M32"/>
    <mergeCell ref="A33:M33"/>
    <mergeCell ref="E42:G42"/>
    <mergeCell ref="A37:B37"/>
    <mergeCell ref="E37:G37"/>
    <mergeCell ref="E36:G36"/>
    <mergeCell ref="H36:L36"/>
    <mergeCell ref="H42:L42"/>
    <mergeCell ref="E41:G41"/>
    <mergeCell ref="A36:B36"/>
    <mergeCell ref="A14:M14"/>
    <mergeCell ref="A17:M17"/>
    <mergeCell ref="A18:M18"/>
    <mergeCell ref="A29:M29"/>
    <mergeCell ref="A30:M30"/>
    <mergeCell ref="A19:M19"/>
    <mergeCell ref="A16:M16"/>
    <mergeCell ref="D25:E25"/>
    <mergeCell ref="D24:E24"/>
    <mergeCell ref="A21:M21"/>
    <mergeCell ref="A22:L22"/>
    <mergeCell ref="A20:M20"/>
    <mergeCell ref="I54:J54"/>
    <mergeCell ref="I50:J51"/>
    <mergeCell ref="I52:J52"/>
    <mergeCell ref="K52:L52"/>
    <mergeCell ref="I53:J53"/>
    <mergeCell ref="E50:E51"/>
    <mergeCell ref="F50:F51"/>
    <mergeCell ref="G54:H54"/>
    <mergeCell ref="A53:C53"/>
    <mergeCell ref="A54:C54"/>
    <mergeCell ref="A2:L2"/>
    <mergeCell ref="A56:L56"/>
    <mergeCell ref="K50:L51"/>
    <mergeCell ref="A34:L34"/>
    <mergeCell ref="A48:L48"/>
    <mergeCell ref="E35:G35"/>
    <mergeCell ref="A28:L28"/>
    <mergeCell ref="E46:G46"/>
    <mergeCell ref="H46:L46"/>
    <mergeCell ref="K53:L53"/>
    <mergeCell ref="G50:H51"/>
    <mergeCell ref="G52:H52"/>
    <mergeCell ref="A4:L4"/>
    <mergeCell ref="H35:L35"/>
    <mergeCell ref="A35:B35"/>
    <mergeCell ref="A42:B42"/>
    <mergeCell ref="L57:M57"/>
    <mergeCell ref="K54:L54"/>
    <mergeCell ref="G53:H53"/>
    <mergeCell ref="A5:M5"/>
    <mergeCell ref="A6:M6"/>
    <mergeCell ref="A7:M7"/>
    <mergeCell ref="A8:M8"/>
    <mergeCell ref="A9:M9"/>
    <mergeCell ref="A12:M12"/>
    <mergeCell ref="A13:M13"/>
    <mergeCell ref="A15:M15"/>
    <mergeCell ref="A11:M11"/>
    <mergeCell ref="A10:M10"/>
    <mergeCell ref="A26:L26"/>
    <mergeCell ref="A27:L27"/>
    <mergeCell ref="H41:L41"/>
    <mergeCell ref="B57:C57"/>
    <mergeCell ref="D57:E57"/>
    <mergeCell ref="F57:G57"/>
    <mergeCell ref="H57:I57"/>
    <mergeCell ref="J57:K57"/>
    <mergeCell ref="A55:L55"/>
    <mergeCell ref="A47:M47"/>
    <mergeCell ref="A38:B38"/>
    <mergeCell ref="E38:G38"/>
    <mergeCell ref="E39:G39"/>
    <mergeCell ref="E40:G40"/>
    <mergeCell ref="E43:G43"/>
    <mergeCell ref="E44:G44"/>
    <mergeCell ref="A45:B45"/>
    <mergeCell ref="E45:G45"/>
    <mergeCell ref="H45:L45"/>
    <mergeCell ref="A41:B41"/>
    <mergeCell ref="A46:B46"/>
    <mergeCell ref="A52:C52"/>
    <mergeCell ref="A50:C51"/>
    <mergeCell ref="D50:D51"/>
  </mergeCells>
  <phoneticPr fontId="11" type="noConversion"/>
  <hyperlinks>
    <hyperlink ref="A73" r:id="rId1" display="mailto:crp-48@list.ru"/>
  </hyperlinks>
  <pageMargins left="0.39370078740157483" right="0.43307086614173229" top="0.78740157480314965" bottom="0.3937007874015748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2023-03-29T08:34:32Z</dcterms:modified>
</cp:coreProperties>
</file>