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khinaAV\Desktop\Для Дождиков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1" i="1" l="1"/>
  <c r="N117" i="1" l="1"/>
  <c r="M117" i="1"/>
  <c r="L117" i="1"/>
  <c r="K117" i="1"/>
  <c r="J117" i="1"/>
  <c r="I117" i="1"/>
  <c r="D117" i="1"/>
  <c r="O115" i="1"/>
  <c r="O113" i="1"/>
  <c r="O112" i="1"/>
  <c r="N116" i="1"/>
  <c r="M119" i="1"/>
  <c r="L119" i="1"/>
  <c r="K119" i="1"/>
  <c r="J116" i="1"/>
  <c r="I119" i="1"/>
  <c r="C116" i="1"/>
  <c r="H109" i="1"/>
  <c r="G109" i="1"/>
  <c r="G117" i="1" s="1"/>
  <c r="F109" i="1"/>
  <c r="F117" i="1" s="1"/>
  <c r="E109" i="1"/>
  <c r="C119" i="1" l="1"/>
  <c r="D116" i="1"/>
  <c r="D118" i="1" s="1"/>
  <c r="D119" i="1"/>
  <c r="H119" i="1"/>
  <c r="J119" i="1"/>
  <c r="E119" i="1"/>
  <c r="N119" i="1"/>
  <c r="K116" i="1"/>
  <c r="K118" i="1" s="1"/>
  <c r="H117" i="1"/>
  <c r="F119" i="1"/>
  <c r="F116" i="1"/>
  <c r="E117" i="1"/>
  <c r="E116" i="1"/>
  <c r="E118" i="1" s="1"/>
  <c r="H116" i="1"/>
  <c r="H118" i="1" s="1"/>
  <c r="F118" i="1"/>
  <c r="N118" i="1"/>
  <c r="J118" i="1"/>
  <c r="O117" i="1"/>
  <c r="C120" i="1"/>
  <c r="D120" i="1" s="1"/>
  <c r="E120" i="1" s="1"/>
  <c r="F120" i="1" s="1"/>
  <c r="C118" i="1"/>
  <c r="L116" i="1"/>
  <c r="I116" i="1"/>
  <c r="M116" i="1"/>
  <c r="G119" i="1"/>
  <c r="O109" i="1"/>
  <c r="O110" i="1"/>
  <c r="G116" i="1"/>
  <c r="O116" i="1" l="1"/>
  <c r="O118" i="1" s="1"/>
  <c r="O119" i="1"/>
  <c r="L118" i="1"/>
  <c r="I118" i="1"/>
  <c r="G120" i="1"/>
  <c r="H120" i="1" s="1"/>
  <c r="I120" i="1" s="1"/>
  <c r="J120" i="1" s="1"/>
  <c r="K120" i="1" s="1"/>
  <c r="L120" i="1" s="1"/>
  <c r="M120" i="1" s="1"/>
  <c r="N120" i="1" s="1"/>
  <c r="G118" i="1"/>
  <c r="M118" i="1"/>
  <c r="F39" i="1" l="1"/>
  <c r="F84" i="1" l="1"/>
  <c r="F32" i="1"/>
  <c r="E124" i="1" l="1"/>
  <c r="E125" i="1" s="1"/>
  <c r="D126" i="1" l="1"/>
  <c r="D125" i="1" l="1"/>
  <c r="D124" i="1"/>
  <c r="E85" i="1" l="1"/>
  <c r="G85" i="1"/>
  <c r="H85" i="1"/>
  <c r="D85" i="1"/>
  <c r="F85" i="1" l="1"/>
  <c r="F36" i="1"/>
  <c r="D127" i="1" l="1"/>
  <c r="F31" i="1"/>
  <c r="F30" i="1" s="1"/>
  <c r="F38" i="1"/>
  <c r="F37" i="1" l="1"/>
  <c r="D42" i="1" l="1"/>
  <c r="E42" i="1"/>
  <c r="D139" i="1" l="1"/>
  <c r="C139" i="1"/>
  <c r="C101" i="1"/>
  <c r="E70" i="1"/>
  <c r="F70" i="1"/>
  <c r="G70" i="1"/>
  <c r="D70" i="1"/>
  <c r="E52" i="1"/>
  <c r="D52" i="1"/>
  <c r="F43" i="1"/>
  <c r="F42" i="1" s="1"/>
  <c r="F56" i="1" l="1"/>
  <c r="D128" i="1" l="1"/>
</calcChain>
</file>

<file path=xl/sharedStrings.xml><?xml version="1.0" encoding="utf-8"?>
<sst xmlns="http://schemas.openxmlformats.org/spreadsheetml/2006/main" count="278" uniqueCount="196">
  <si>
    <t>Форма бизнес-плана</t>
  </si>
  <si>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</si>
  <si>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</si>
  <si>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</si>
  <si>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</si>
  <si>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</si>
  <si>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</si>
  <si>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</si>
  <si>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</si>
  <si>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</si>
  <si>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</si>
  <si>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</si>
  <si>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…</t>
  </si>
  <si>
    <t>2.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</si>
  <si>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</si>
  <si>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</si>
  <si>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</si>
  <si>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</si>
  <si>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</si>
  <si>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</si>
  <si>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</si>
  <si>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</si>
  <si>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</si>
  <si>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</si>
  <si>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</si>
  <si>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</si>
  <si>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</si>
  <si>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</si>
  <si>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</si>
  <si>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</si>
  <si>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</si>
  <si>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</si>
  <si>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</si>
  <si>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</si>
  <si>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</si>
  <si>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</si>
  <si>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</si>
  <si>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</si>
  <si>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</si>
  <si>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</si>
  <si>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</si>
  <si>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</si>
  <si>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</si>
  <si>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</si>
  <si>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</si>
  <si>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</si>
  <si>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</si>
  <si>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</si>
  <si>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</si>
  <si>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</si>
  <si>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</si>
  <si>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</si>
  <si>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</si>
  <si>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</si>
  <si>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</si>
  <si>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</si>
  <si>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</si>
  <si>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</si>
  <si>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</si>
  <si>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</si>
  <si>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</si>
  <si>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</si>
  <si>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</si>
  <si>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</si>
  <si>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</si>
  <si>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</si>
  <si>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</si>
  <si>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</si>
  <si>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</si>
  <si>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</si>
  <si>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</si>
  <si>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</si>
  <si>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</si>
  <si>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</si>
  <si>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</si>
  <si>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</si>
  <si>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</si>
  <si>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</si>
  <si>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</si>
  <si>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</si>
  <si>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</si>
  <si>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</si>
  <si>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</si>
  <si>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</si>
  <si>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</si>
  <si>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</si>
  <si>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</si>
  <si>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</si>
  <si>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</si>
  <si>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</si>
  <si>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</si>
  <si>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</si>
  <si>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</si>
  <si>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</si>
  <si>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</si>
  <si>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</si>
  <si>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</si>
  <si>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</si>
  <si>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</si>
  <si>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</si>
  <si>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(руб.)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</si>
  <si>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</si>
  <si>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</si>
  <si>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</si>
  <si>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</si>
  <si>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</si>
  <si>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</si>
  <si>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</si>
  <si>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Информация о заявителе</t>
    </r>
  </si>
  <si>
    <r>
      <rPr>
        <b/>
        <sz val="14"/>
        <color theme="1"/>
        <rFont val="Times New Roman"/>
        <family val="1"/>
        <charset val="204"/>
      </rP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Описание проекта</t>
    </r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</si>
  <si>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</si>
  <si>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r>
      <t>2.11.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Срок реализации проекта </t>
    </r>
    <r>
      <rPr>
        <b/>
        <sz val="14"/>
        <color theme="1"/>
        <rFont val="Times New Roman"/>
        <family val="1"/>
        <charset val="204"/>
      </rPr>
      <t>минимум 12 месяцев</t>
    </r>
  </si>
  <si>
    <r>
      <rPr>
        <b/>
        <sz val="14"/>
        <color theme="1"/>
        <rFont val="Times New Roman"/>
        <family val="1"/>
        <charset val="204"/>
      </rPr>
      <t>2.12.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Необходимые основные средства, материально-производственные запасы, имущественные обязательства, реклама и иное</t>
    </r>
  </si>
  <si>
    <t>№ п/п</t>
  </si>
  <si>
    <t>аренда нежилого помещения</t>
  </si>
  <si>
    <t>2.13. Анализ цен на рынке</t>
  </si>
  <si>
    <t>Аренда нежилого помещения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</si>
  <si>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Анализ рынка и конкурентов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</si>
  <si>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Маркетинговый план</t>
    </r>
  </si>
  <si>
    <r>
      <t>4.3.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Перечень производимых товаров/услуг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</si>
  <si>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</si>
  <si>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</si>
  <si>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</si>
  <si>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</si>
  <si>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</si>
  <si>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</si>
  <si>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</si>
  <si>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</si>
  <si>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Расходы, руб., в том числе: (перечисление расходов)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</si>
  <si>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</si>
  <si>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</si>
  <si>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</si>
  <si>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</si>
  <si>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r>
      <t xml:space="preserve">3.2. Местоположение целевой аудитории (субъект РФ, населенный пункт) </t>
    </r>
    <r>
      <rPr>
        <sz val="14"/>
        <color theme="1"/>
        <rFont val="Times New Roman"/>
        <family val="1"/>
        <charset val="204"/>
      </rPr>
      <t>Липецкая область и г. Липецк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</si>
  <si>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нет</t>
    </r>
  </si>
  <si>
    <r>
      <rPr>
        <b/>
        <sz val="14"/>
        <color theme="1"/>
        <rFont val="Times New Roman"/>
        <family val="1"/>
        <charset val="204"/>
      </rPr>
      <t>2.10.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разработки,осуществляется мониторинг стоимости необходимого оборудования, прорабатывается вопрос рекламы</t>
    </r>
  </si>
  <si>
    <t xml:space="preserve">Курсы повышения квалификации </t>
  </si>
  <si>
    <t>нет необходимости</t>
  </si>
  <si>
    <t>Не много клиентов</t>
  </si>
  <si>
    <t xml:space="preserve">Падение спроса </t>
  </si>
  <si>
    <r>
      <rPr>
        <b/>
        <sz val="14"/>
        <color theme="1"/>
        <rFont val="Times New Roman"/>
        <family val="1"/>
        <charset val="204"/>
      </rPr>
      <t>2.11.1.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1 месяц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</si>
  <si>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деятельности,</t>
    </r>
    <r>
      <rPr>
        <sz val="14"/>
        <color theme="1"/>
        <rFont val="Times New Roman"/>
        <family val="1"/>
        <charset val="204"/>
      </rPr>
      <t xml:space="preserve"> опыт работы в занимаемой деятельности свыше 5 лет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</si>
  <si>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с малых лет работа на земле</t>
    </r>
  </si>
  <si>
    <t>2.6.Адрес места ведения бизнеса, площадь, стоимость аренды (периодичность уплаты) или право собствсвенности</t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</si>
  <si>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работы на земле, наличие рынка сбыта</t>
    </r>
  </si>
  <si>
    <r>
      <t>4.1.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Рынки сбыта, наличие договоров поставки товара/услуг устная договоренность с оптовыми покупателями</t>
    </r>
  </si>
  <si>
    <t>кг</t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</si>
  <si>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Липецкая область,….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</si>
  <si>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2 человека, я и супруга</t>
    </r>
  </si>
  <si>
    <t>1.6.Образование (специальность), квалификация, наименование образовательной организации, год окончания, ……..</t>
  </si>
  <si>
    <t>1.4.E-mail, телефон …..</t>
  </si>
  <si>
    <t>1.1.Фамилия, имя, отчество (при наличии) Иванов Иван Иванович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</si>
  <si>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01.01.00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</si>
  <si>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- специальный налоговый режим для самозанятых граждан</t>
    </r>
  </si>
  <si>
    <r>
      <t xml:space="preserve">2.5.Планируемый график работы (дней в неделю), в том числе с указанием часов в неделю: </t>
    </r>
    <r>
      <rPr>
        <sz val="14"/>
        <color theme="1"/>
        <rFont val="Times New Roman"/>
        <family val="1"/>
        <charset val="204"/>
      </rPr>
      <t>6 дней в неделю, 8 часовой рабочий день</t>
    </r>
  </si>
  <si>
    <t>2.4.</t>
  </si>
  <si>
    <t>Специализированные магазины</t>
  </si>
  <si>
    <t>Материально-производственные запасы:</t>
  </si>
  <si>
    <t>1.1.</t>
  </si>
  <si>
    <t>1.2.</t>
  </si>
  <si>
    <t>1.3.</t>
  </si>
  <si>
    <r>
      <t>3.1.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Целевая аудитория, пол, возраст </t>
    </r>
    <r>
      <rPr>
        <sz val="14"/>
        <color theme="1"/>
        <rFont val="Times New Roman"/>
        <family val="1"/>
        <charset val="204"/>
      </rPr>
      <t>частные лица, рынки Липецкой области, сельскохозяйственные ярмарки</t>
    </r>
  </si>
  <si>
    <r>
      <t>3.3.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Конкуренты крупные </t>
    </r>
    <r>
      <rPr>
        <sz val="14"/>
        <color theme="1"/>
        <rFont val="Times New Roman"/>
        <family val="1"/>
        <charset val="204"/>
      </rPr>
      <t>фермерские хозяйства, тепличные комплексы</t>
    </r>
  </si>
  <si>
    <r>
      <t>3.4.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Преимущества перед конкурентами </t>
    </r>
    <r>
      <rPr>
        <sz val="14"/>
        <color theme="1"/>
        <rFont val="Times New Roman"/>
        <family val="1"/>
        <charset val="204"/>
      </rPr>
      <t>заинтересованность, более выгодные условия, ценовая политика</t>
    </r>
  </si>
  <si>
    <t>Мотоблок</t>
  </si>
  <si>
    <t>Насадка для окучивания</t>
  </si>
  <si>
    <t>Культивация и последующее размельчение почвы, выкорчевывание сорняков, перемешивание удобрения и почвы, а при использовании опций и навесных элементов - уборка снега и перевозка грузов</t>
  </si>
  <si>
    <t>Может использоваться для перекопки земли, образования боровков под посадку рассады, для рыхления и борьбы с сорняками</t>
  </si>
  <si>
    <t>Маркетплейсы,специализированные магазины</t>
  </si>
  <si>
    <t>Отслеживание новых тенденций рынка данных услуг, расширения спектра предлагаемых услуг</t>
  </si>
  <si>
    <t>Проведение активной рекламной кампании, развитие соц. сетей</t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</si>
  <si>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01.13. Выращивание овощей</t>
    </r>
  </si>
  <si>
    <t>Тара (мешки, сетки)</t>
  </si>
  <si>
    <t>Капельный полив</t>
  </si>
  <si>
    <t>Инженерно-технические комплексы, обеспечивающие орошение определенной территории</t>
  </si>
  <si>
    <r>
      <t>4.2.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Продвижение и реклама </t>
    </r>
    <r>
      <rPr>
        <sz val="14"/>
        <color theme="1"/>
        <rFont val="Times New Roman"/>
        <family val="1"/>
        <charset val="204"/>
      </rPr>
      <t>В настоящее время "Сарафанное радио", Агрегатор. Также размещена информация в социальных сетях (вконтакте)</t>
    </r>
  </si>
  <si>
    <r>
      <t xml:space="preserve">2.2.Цели и задачи проекта: </t>
    </r>
    <r>
      <rPr>
        <sz val="14"/>
        <color theme="1"/>
        <rFont val="Times New Roman"/>
        <family val="1"/>
        <charset val="204"/>
      </rPr>
      <t>создание хозяйства и выход на плановые показатели по выращиванию капусты, а так же сбыт продукции .
- Способ достижения цели: приобретение мотоблока, необходимого оборудования, посадочного материала.</t>
    </r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</si>
  <si>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Выращивание свеклы</t>
    </r>
  </si>
  <si>
    <t>1.4.</t>
  </si>
  <si>
    <t>Мульчирующая пленка</t>
  </si>
  <si>
    <t>Семена</t>
  </si>
  <si>
    <t>Удобрение органическое, пестициды</t>
  </si>
  <si>
    <t>Свекла</t>
  </si>
  <si>
    <r>
      <t>2.7.Имеющееся оборудование/товары/сырье/имущество для бизнеса 3</t>
    </r>
    <r>
      <rPr>
        <sz val="14"/>
        <color theme="1"/>
        <rFont val="Times New Roman"/>
        <family val="1"/>
        <charset val="204"/>
      </rPr>
      <t>0 соток под посадку свеклы</t>
    </r>
  </si>
  <si>
    <t>Ко-во в год</t>
  </si>
  <si>
    <t>Скважина</t>
  </si>
  <si>
    <t>Насосное оборудование</t>
  </si>
  <si>
    <t>Бурмастер, прочие специализированные поставщики</t>
  </si>
  <si>
    <t>1.5.</t>
  </si>
  <si>
    <t>1.6.</t>
  </si>
  <si>
    <t>укрывать от заморозков</t>
  </si>
  <si>
    <t>Для полива</t>
  </si>
  <si>
    <t>ГСМ</t>
  </si>
  <si>
    <t>ИТОГО В год</t>
  </si>
  <si>
    <r>
      <rPr>
        <b/>
        <sz val="14"/>
        <color theme="1"/>
        <rFont val="Times New Roman"/>
        <family val="1"/>
        <charset val="204"/>
      </rPr>
      <t>2.11.2.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10 месяцев</t>
    </r>
  </si>
  <si>
    <t>Прямые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</si>
</sst>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indent="8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2" fillId="0" borderId="0" xfId="0" applyFont="1"/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tabSelected="1" topLeftCell="A94" zoomScale="115" zoomScaleNormal="115" workbookViewId="0">
      <selection activeCell="F129" sqref="F129"/>
    </sheetView>
  </sheetViews>
  <sheetFormatPr defaultRowHeight="15" x14ac:dyDescent="0.25"/>
  <cols>
    <col min="1" max="1" width="6.85546875" customWidth="1"/>
    <col min="2" max="2" width="39.5703125" customWidth="1"/>
    <col min="3" max="3" width="26.7109375" customWidth="1"/>
    <col min="4" max="4" width="12.5703125" customWidth="1"/>
    <col min="5" max="5" width="12.85546875" customWidth="1"/>
    <col min="6" max="6" width="13" customWidth="1"/>
    <col min="7" max="7" width="16.42578125" customWidth="1"/>
    <col min="8" max="8" width="12.5703125" customWidth="1"/>
    <col min="9" max="9" width="11.42578125" customWidth="1"/>
    <col min="10" max="10" width="11.140625" customWidth="1"/>
    <col min="11" max="11" width="10.5703125" customWidth="1"/>
    <col min="12" max="12" width="10.140625" customWidth="1"/>
    <col min="13" max="13" width="10" customWidth="1"/>
    <col min="14" max="14" width="9.7109375" customWidth="1"/>
  </cols>
  <sheetData>
    <row r="1" spans="1:7" ht="18.75" x14ac:dyDescent="0.25">
      <c r="A1" s="69" t="s">
        <v>0</v>
      </c>
      <c r="B1" s="69"/>
      <c r="C1" s="69"/>
      <c r="D1" s="69"/>
      <c r="E1" s="69"/>
      <c r="F1" s="69"/>
      <c r="G1" s="69"/>
    </row>
    <row r="2" spans="1:7" ht="18.75" x14ac:dyDescent="0.3">
      <c r="A2" s="58" t="s">
        <v>108</v>
      </c>
      <c r="B2" s="58"/>
      <c r="C2" s="58"/>
      <c r="D2" s="58"/>
      <c r="E2" s="58"/>
      <c r="F2" s="58"/>
      <c r="G2" s="58"/>
    </row>
    <row r="3" spans="1:7" ht="19.5" customHeight="1" x14ac:dyDescent="0.3">
      <c r="A3" s="58" t="s">
        <v>151</v>
      </c>
      <c r="B3" s="57"/>
      <c r="C3" s="57"/>
      <c r="D3" s="57"/>
      <c r="E3" s="57"/>
      <c r="F3" s="57"/>
      <c r="G3" s="57"/>
    </row>
    <row r="4" spans="1:7" ht="18.75" x14ac:dyDescent="0.3">
      <c r="A4" s="57" t="s">
        <v>152</v>
      </c>
      <c r="B4" s="57"/>
      <c r="C4" s="57"/>
      <c r="D4" s="57"/>
      <c r="E4" s="57"/>
      <c r="F4" s="57"/>
      <c r="G4" s="57"/>
    </row>
    <row r="5" spans="1:7" ht="21" customHeight="1" x14ac:dyDescent="0.3">
      <c r="A5" s="57" t="s">
        <v>147</v>
      </c>
      <c r="B5" s="57"/>
      <c r="C5" s="57"/>
      <c r="D5" s="57"/>
      <c r="E5" s="57"/>
      <c r="F5" s="57"/>
      <c r="G5" s="57"/>
    </row>
    <row r="6" spans="1:7" s="21" customFormat="1" ht="18.75" x14ac:dyDescent="0.3">
      <c r="A6" s="58" t="s">
        <v>150</v>
      </c>
      <c r="B6" s="57"/>
      <c r="C6" s="57"/>
      <c r="D6" s="57"/>
      <c r="E6" s="57"/>
      <c r="F6" s="57"/>
      <c r="G6" s="57"/>
    </row>
    <row r="7" spans="1:7" ht="23.25" customHeight="1" x14ac:dyDescent="0.3">
      <c r="A7" s="57" t="s">
        <v>148</v>
      </c>
      <c r="B7" s="57"/>
      <c r="C7" s="57"/>
      <c r="D7" s="57"/>
      <c r="E7" s="57"/>
      <c r="F7" s="57"/>
      <c r="G7" s="57"/>
    </row>
    <row r="8" spans="1:7" ht="33" customHeight="1" x14ac:dyDescent="0.3">
      <c r="A8" s="58" t="s">
        <v>149</v>
      </c>
      <c r="B8" s="57"/>
      <c r="C8" s="57"/>
      <c r="D8" s="57"/>
      <c r="E8" s="57"/>
      <c r="F8" s="57"/>
      <c r="G8" s="57"/>
    </row>
    <row r="9" spans="1:7" ht="43.5" customHeight="1" x14ac:dyDescent="0.3">
      <c r="A9" s="57" t="s">
        <v>141</v>
      </c>
      <c r="B9" s="57"/>
      <c r="C9" s="57"/>
      <c r="D9" s="57"/>
      <c r="E9" s="57"/>
      <c r="F9" s="57"/>
      <c r="G9" s="57"/>
    </row>
    <row r="10" spans="1:7" ht="35.25" customHeight="1" x14ac:dyDescent="0.3">
      <c r="A10" s="57" t="s">
        <v>142</v>
      </c>
      <c r="B10" s="57"/>
      <c r="C10" s="57"/>
      <c r="D10" s="57"/>
      <c r="E10" s="57"/>
      <c r="F10" s="57"/>
      <c r="G10" s="57"/>
    </row>
    <row r="11" spans="1:7" ht="20.25" customHeight="1" x14ac:dyDescent="0.3">
      <c r="A11" s="57" t="s">
        <v>134</v>
      </c>
      <c r="B11" s="57"/>
      <c r="C11" s="57"/>
      <c r="D11" s="57"/>
      <c r="E11" s="57"/>
      <c r="F11" s="57"/>
      <c r="G11" s="57"/>
    </row>
    <row r="12" spans="1:7" ht="18.75" x14ac:dyDescent="0.3">
      <c r="A12" s="58" t="s">
        <v>109</v>
      </c>
      <c r="B12" s="58"/>
      <c r="C12" s="58"/>
      <c r="D12" s="58"/>
      <c r="E12" s="58"/>
      <c r="F12" s="58"/>
      <c r="G12" s="58"/>
    </row>
    <row r="13" spans="1:7" ht="21" customHeight="1" x14ac:dyDescent="0.3">
      <c r="A13" s="57" t="s">
        <v>177</v>
      </c>
      <c r="B13" s="57"/>
      <c r="C13" s="57"/>
      <c r="D13" s="57"/>
      <c r="E13" s="57"/>
      <c r="F13" s="57"/>
      <c r="G13" s="57"/>
    </row>
    <row r="14" spans="1:7" ht="76.5" customHeight="1" x14ac:dyDescent="0.3">
      <c r="A14" s="58" t="s">
        <v>176</v>
      </c>
      <c r="B14" s="58"/>
      <c r="C14" s="58"/>
      <c r="D14" s="58"/>
      <c r="E14" s="58"/>
      <c r="F14" s="58"/>
      <c r="G14" s="58"/>
    </row>
    <row r="15" spans="1:7" ht="27.75" customHeight="1" x14ac:dyDescent="0.3">
      <c r="A15" s="57" t="s">
        <v>171</v>
      </c>
      <c r="B15" s="57"/>
      <c r="C15" s="57"/>
      <c r="D15" s="57"/>
      <c r="E15" s="57"/>
      <c r="F15" s="57"/>
      <c r="G15" s="57"/>
    </row>
    <row r="16" spans="1:7" ht="47.25" customHeight="1" x14ac:dyDescent="0.3">
      <c r="A16" s="58" t="s">
        <v>153</v>
      </c>
      <c r="B16" s="58"/>
      <c r="C16" s="58"/>
      <c r="D16" s="58"/>
      <c r="E16" s="58"/>
      <c r="F16" s="58"/>
      <c r="G16" s="58"/>
    </row>
    <row r="17" spans="1:7" ht="41.25" customHeight="1" x14ac:dyDescent="0.3">
      <c r="A17" s="58" t="s">
        <v>154</v>
      </c>
      <c r="B17" s="58"/>
      <c r="C17" s="58"/>
      <c r="D17" s="58"/>
      <c r="E17" s="58"/>
      <c r="F17" s="58"/>
      <c r="G17" s="58"/>
    </row>
    <row r="18" spans="1:7" ht="43.5" customHeight="1" x14ac:dyDescent="0.3">
      <c r="A18" s="58" t="s">
        <v>143</v>
      </c>
      <c r="B18" s="58"/>
      <c r="C18" s="58"/>
      <c r="D18" s="58"/>
      <c r="E18" s="58"/>
      <c r="F18" s="58"/>
      <c r="G18" s="58"/>
    </row>
    <row r="19" spans="1:7" ht="41.25" customHeight="1" x14ac:dyDescent="0.3">
      <c r="A19" s="58" t="s">
        <v>183</v>
      </c>
      <c r="B19" s="58"/>
      <c r="C19" s="58"/>
      <c r="D19" s="58"/>
      <c r="E19" s="58"/>
      <c r="F19" s="58"/>
      <c r="G19" s="58"/>
    </row>
    <row r="20" spans="1:7" ht="36.75" customHeight="1" x14ac:dyDescent="0.3">
      <c r="A20" s="57" t="s">
        <v>110</v>
      </c>
      <c r="B20" s="57"/>
      <c r="C20" s="57"/>
      <c r="D20" s="57"/>
      <c r="E20" s="57"/>
      <c r="F20" s="57"/>
      <c r="G20" s="57"/>
    </row>
    <row r="21" spans="1:7" ht="23.25" customHeight="1" x14ac:dyDescent="0.3">
      <c r="A21" s="57" t="s">
        <v>144</v>
      </c>
      <c r="B21" s="57"/>
      <c r="C21" s="57"/>
      <c r="D21" s="57"/>
      <c r="E21" s="57"/>
      <c r="F21" s="57"/>
      <c r="G21" s="57"/>
    </row>
    <row r="22" spans="1:7" ht="40.5" customHeight="1" x14ac:dyDescent="0.3">
      <c r="A22" s="57" t="s">
        <v>135</v>
      </c>
      <c r="B22" s="57"/>
      <c r="C22" s="57"/>
      <c r="D22" s="57"/>
      <c r="E22" s="57"/>
      <c r="F22" s="57"/>
      <c r="G22" s="57"/>
    </row>
    <row r="23" spans="1:7" ht="18.75" x14ac:dyDescent="0.3">
      <c r="A23" s="57" t="s">
        <v>111</v>
      </c>
      <c r="B23" s="57"/>
      <c r="C23" s="57"/>
      <c r="D23" s="57"/>
      <c r="E23" s="57"/>
      <c r="F23" s="57"/>
      <c r="G23" s="57"/>
    </row>
    <row r="24" spans="1:7" ht="21.75" customHeight="1" x14ac:dyDescent="0.3">
      <c r="A24" s="57" t="s">
        <v>140</v>
      </c>
      <c r="B24" s="57"/>
      <c r="C24" s="57"/>
      <c r="D24" s="57"/>
      <c r="E24" s="57"/>
      <c r="F24" s="57"/>
      <c r="G24" s="57"/>
    </row>
    <row r="25" spans="1:7" ht="19.5" customHeight="1" x14ac:dyDescent="0.3">
      <c r="A25" s="57" t="s">
        <v>194</v>
      </c>
      <c r="B25" s="57"/>
      <c r="C25" s="57"/>
      <c r="D25" s="57"/>
      <c r="E25" s="57"/>
      <c r="F25" s="57"/>
      <c r="G25" s="57"/>
    </row>
    <row r="26" spans="1:7" ht="42" customHeight="1" x14ac:dyDescent="0.3">
      <c r="A26" s="58" t="s">
        <v>112</v>
      </c>
      <c r="B26" s="58"/>
      <c r="C26" s="58"/>
      <c r="D26" s="58"/>
      <c r="E26" s="58"/>
      <c r="F26" s="58"/>
      <c r="G26" s="58"/>
    </row>
    <row r="27" spans="1:7" ht="19.5" thickBot="1" x14ac:dyDescent="0.3">
      <c r="A27" s="56" t="s">
        <v>1</v>
      </c>
      <c r="B27" s="56"/>
      <c r="C27" s="56"/>
      <c r="D27" s="56"/>
      <c r="E27" s="56"/>
      <c r="F27" s="56"/>
      <c r="G27" s="56"/>
    </row>
    <row r="28" spans="1:7" ht="66.75" customHeight="1" x14ac:dyDescent="0.25">
      <c r="A28" s="53" t="s">
        <v>113</v>
      </c>
      <c r="B28" s="53" t="s">
        <v>4</v>
      </c>
      <c r="C28" s="53" t="s">
        <v>5</v>
      </c>
      <c r="D28" s="53" t="s">
        <v>6</v>
      </c>
      <c r="E28" s="53" t="s">
        <v>7</v>
      </c>
      <c r="F28" s="53" t="s">
        <v>8</v>
      </c>
      <c r="G28" s="53" t="s">
        <v>9</v>
      </c>
    </row>
    <row r="29" spans="1:7" ht="15.75" thickBot="1" x14ac:dyDescent="0.3">
      <c r="A29" s="54"/>
      <c r="B29" s="54"/>
      <c r="C29" s="54"/>
      <c r="D29" s="54"/>
      <c r="E29" s="54"/>
      <c r="F29" s="54"/>
      <c r="G29" s="54"/>
    </row>
    <row r="30" spans="1:7" ht="16.5" thickBot="1" x14ac:dyDescent="0.3">
      <c r="A30" s="3" t="s">
        <v>10</v>
      </c>
      <c r="B30" s="6" t="s">
        <v>11</v>
      </c>
      <c r="C30" s="22" t="s">
        <v>122</v>
      </c>
      <c r="D30" s="22"/>
      <c r="E30" s="22"/>
      <c r="F30" s="22">
        <f>SUM(F31:F36)</f>
        <v>274000</v>
      </c>
      <c r="G30" s="22" t="s">
        <v>122</v>
      </c>
    </row>
    <row r="31" spans="1:7" ht="48.75" customHeight="1" thickBot="1" x14ac:dyDescent="0.3">
      <c r="A31" s="31" t="s">
        <v>158</v>
      </c>
      <c r="B31" s="33" t="s">
        <v>164</v>
      </c>
      <c r="C31" s="39"/>
      <c r="D31" s="10">
        <v>1</v>
      </c>
      <c r="E31" s="10">
        <v>95000</v>
      </c>
      <c r="F31" s="10">
        <f>D31*E31</f>
        <v>95000</v>
      </c>
      <c r="G31" s="46" t="s">
        <v>168</v>
      </c>
    </row>
    <row r="32" spans="1:7" ht="55.5" customHeight="1" thickBot="1" x14ac:dyDescent="0.3">
      <c r="A32" s="16" t="s">
        <v>159</v>
      </c>
      <c r="B32" s="33" t="s">
        <v>165</v>
      </c>
      <c r="C32" s="39"/>
      <c r="D32" s="10">
        <v>1</v>
      </c>
      <c r="E32" s="10">
        <v>10000</v>
      </c>
      <c r="F32" s="10">
        <f>D32*E32</f>
        <v>10000</v>
      </c>
      <c r="G32" s="46" t="s">
        <v>168</v>
      </c>
    </row>
    <row r="33" spans="1:7" ht="55.5" customHeight="1" thickBot="1" x14ac:dyDescent="0.3">
      <c r="A33" s="49" t="s">
        <v>160</v>
      </c>
      <c r="B33" s="33" t="s">
        <v>179</v>
      </c>
      <c r="C33" s="42"/>
      <c r="D33" s="10">
        <v>1</v>
      </c>
      <c r="E33" s="10">
        <v>10000</v>
      </c>
      <c r="F33" s="10">
        <v>10000</v>
      </c>
      <c r="G33" s="46" t="s">
        <v>168</v>
      </c>
    </row>
    <row r="34" spans="1:7" ht="55.5" customHeight="1" thickBot="1" x14ac:dyDescent="0.3">
      <c r="A34" s="49" t="s">
        <v>178</v>
      </c>
      <c r="B34" s="33" t="s">
        <v>186</v>
      </c>
      <c r="C34" s="42"/>
      <c r="D34" s="10">
        <v>1</v>
      </c>
      <c r="E34" s="10">
        <v>54000</v>
      </c>
      <c r="F34" s="10">
        <v>54000</v>
      </c>
      <c r="G34" s="50" t="s">
        <v>187</v>
      </c>
    </row>
    <row r="35" spans="1:7" ht="55.5" customHeight="1" thickBot="1" x14ac:dyDescent="0.3">
      <c r="A35" s="49" t="s">
        <v>188</v>
      </c>
      <c r="B35" s="33" t="s">
        <v>185</v>
      </c>
      <c r="C35" s="42"/>
      <c r="D35" s="10">
        <v>1</v>
      </c>
      <c r="E35" s="10">
        <v>80000</v>
      </c>
      <c r="F35" s="10">
        <v>80000</v>
      </c>
      <c r="G35" s="50" t="s">
        <v>187</v>
      </c>
    </row>
    <row r="36" spans="1:7" ht="45.75" customHeight="1" thickBot="1" x14ac:dyDescent="0.3">
      <c r="A36" s="49" t="s">
        <v>189</v>
      </c>
      <c r="B36" s="33" t="s">
        <v>173</v>
      </c>
      <c r="C36" s="42"/>
      <c r="D36" s="10">
        <v>1</v>
      </c>
      <c r="E36" s="10">
        <v>25000</v>
      </c>
      <c r="F36" s="10">
        <f t="shared" ref="F36" si="0">D36*E36</f>
        <v>25000</v>
      </c>
      <c r="G36" s="46" t="s">
        <v>168</v>
      </c>
    </row>
    <row r="37" spans="1:7" ht="39" customHeight="1" thickBot="1" x14ac:dyDescent="0.3">
      <c r="A37" s="16" t="s">
        <v>13</v>
      </c>
      <c r="B37" s="33" t="s">
        <v>157</v>
      </c>
      <c r="C37" s="12" t="s">
        <v>122</v>
      </c>
      <c r="D37" s="12"/>
      <c r="E37" s="12"/>
      <c r="F37" s="12">
        <f>SUM(F38:F40)</f>
        <v>76000</v>
      </c>
      <c r="G37" s="12" t="s">
        <v>122</v>
      </c>
    </row>
    <row r="38" spans="1:7" ht="33.75" customHeight="1" thickBot="1" x14ac:dyDescent="0.3">
      <c r="A38" s="16" t="s">
        <v>14</v>
      </c>
      <c r="B38" s="33" t="s">
        <v>172</v>
      </c>
      <c r="C38" s="42"/>
      <c r="D38" s="10">
        <v>100</v>
      </c>
      <c r="E38" s="10">
        <v>200</v>
      </c>
      <c r="F38" s="10">
        <f>D38*E38</f>
        <v>20000</v>
      </c>
      <c r="G38" s="35" t="s">
        <v>156</v>
      </c>
    </row>
    <row r="39" spans="1:7" ht="36" customHeight="1" thickBot="1" x14ac:dyDescent="0.3">
      <c r="A39" s="16" t="s">
        <v>15</v>
      </c>
      <c r="B39" s="33" t="s">
        <v>180</v>
      </c>
      <c r="C39" s="42"/>
      <c r="D39" s="10">
        <v>7000</v>
      </c>
      <c r="E39" s="10">
        <v>3</v>
      </c>
      <c r="F39" s="10">
        <f>D39*E39</f>
        <v>21000</v>
      </c>
      <c r="G39" s="35" t="s">
        <v>156</v>
      </c>
    </row>
    <row r="40" spans="1:7" ht="33" customHeight="1" thickBot="1" x14ac:dyDescent="0.3">
      <c r="A40" s="32" t="s">
        <v>155</v>
      </c>
      <c r="B40" s="33" t="s">
        <v>181</v>
      </c>
      <c r="C40" s="42"/>
      <c r="D40" s="10"/>
      <c r="E40" s="10"/>
      <c r="F40" s="10">
        <v>35000</v>
      </c>
      <c r="G40" s="35" t="s">
        <v>156</v>
      </c>
    </row>
    <row r="41" spans="1:7" ht="16.5" thickBot="1" x14ac:dyDescent="0.3">
      <c r="A41" s="47" t="s">
        <v>12</v>
      </c>
      <c r="B41" s="5"/>
      <c r="C41" s="12"/>
      <c r="D41" s="12"/>
      <c r="E41" s="12"/>
      <c r="F41" s="12"/>
      <c r="G41" s="12"/>
    </row>
    <row r="42" spans="1:7" ht="32.25" thickBot="1" x14ac:dyDescent="0.3">
      <c r="A42" s="47" t="s">
        <v>16</v>
      </c>
      <c r="B42" s="13" t="s">
        <v>17</v>
      </c>
      <c r="C42" s="12" t="s">
        <v>122</v>
      </c>
      <c r="D42" s="12">
        <f>D43</f>
        <v>0</v>
      </c>
      <c r="E42" s="12">
        <f t="shared" ref="E42:F42" si="1">E43</f>
        <v>0</v>
      </c>
      <c r="F42" s="12">
        <f t="shared" si="1"/>
        <v>0</v>
      </c>
      <c r="G42" s="12" t="s">
        <v>122</v>
      </c>
    </row>
    <row r="43" spans="1:7" ht="16.5" thickBot="1" x14ac:dyDescent="0.3">
      <c r="A43" s="16" t="s">
        <v>18</v>
      </c>
      <c r="B43" s="23" t="s">
        <v>114</v>
      </c>
      <c r="C43" s="15"/>
      <c r="D43" s="15">
        <v>0</v>
      </c>
      <c r="E43" s="15">
        <v>0</v>
      </c>
      <c r="F43" s="15">
        <f>D43*E43</f>
        <v>0</v>
      </c>
      <c r="G43" s="15" t="s">
        <v>130</v>
      </c>
    </row>
    <row r="44" spans="1:7" ht="16.5" thickBot="1" x14ac:dyDescent="0.3">
      <c r="A44" s="16" t="s">
        <v>19</v>
      </c>
      <c r="B44" s="13"/>
      <c r="C44" s="12"/>
      <c r="D44" s="12"/>
      <c r="E44" s="12"/>
      <c r="F44" s="12"/>
      <c r="G44" s="12"/>
    </row>
    <row r="45" spans="1:7" ht="16.5" thickBot="1" x14ac:dyDescent="0.3">
      <c r="A45" s="16" t="s">
        <v>12</v>
      </c>
      <c r="B45" s="13"/>
      <c r="C45" s="12"/>
      <c r="D45" s="12"/>
      <c r="E45" s="12"/>
      <c r="F45" s="12"/>
      <c r="G45" s="12"/>
    </row>
    <row r="46" spans="1:7" ht="179.25" customHeight="1" thickBot="1" x14ac:dyDescent="0.3">
      <c r="A46" s="16" t="s">
        <v>20</v>
      </c>
      <c r="B46" s="13" t="s">
        <v>21</v>
      </c>
      <c r="C46" s="12"/>
      <c r="D46" s="12"/>
      <c r="E46" s="12"/>
      <c r="F46" s="12"/>
      <c r="G46" s="12"/>
    </row>
    <row r="47" spans="1:7" ht="16.5" thickBot="1" x14ac:dyDescent="0.3">
      <c r="A47" s="16" t="s">
        <v>22</v>
      </c>
      <c r="B47" s="13"/>
      <c r="C47" s="12"/>
      <c r="D47" s="12"/>
      <c r="E47" s="12"/>
      <c r="F47" s="12"/>
      <c r="G47" s="12"/>
    </row>
    <row r="48" spans="1:7" ht="16.5" thickBot="1" x14ac:dyDescent="0.3">
      <c r="A48" s="16" t="s">
        <v>12</v>
      </c>
      <c r="B48" s="13"/>
      <c r="C48" s="12"/>
      <c r="D48" s="12"/>
      <c r="E48" s="12"/>
      <c r="F48" s="12"/>
      <c r="G48" s="12"/>
    </row>
    <row r="49" spans="1:7" ht="136.5" customHeight="1" thickBot="1" x14ac:dyDescent="0.3">
      <c r="A49" s="16" t="s">
        <v>24</v>
      </c>
      <c r="B49" s="13" t="s">
        <v>25</v>
      </c>
      <c r="C49" s="12"/>
      <c r="D49" s="12"/>
      <c r="E49" s="12"/>
      <c r="F49" s="12"/>
      <c r="G49" s="12"/>
    </row>
    <row r="50" spans="1:7" ht="16.5" thickBot="1" x14ac:dyDescent="0.3">
      <c r="A50" s="16" t="s">
        <v>26</v>
      </c>
      <c r="B50" s="13"/>
      <c r="C50" s="12"/>
      <c r="D50" s="12"/>
      <c r="E50" s="12"/>
      <c r="F50" s="12"/>
      <c r="G50" s="12"/>
    </row>
    <row r="51" spans="1:7" ht="16.5" thickBot="1" x14ac:dyDescent="0.3">
      <c r="A51" s="16" t="s">
        <v>12</v>
      </c>
      <c r="B51" s="13"/>
      <c r="C51" s="12"/>
      <c r="D51" s="12"/>
      <c r="E51" s="12"/>
      <c r="F51" s="12"/>
      <c r="G51" s="12"/>
    </row>
    <row r="52" spans="1:7" ht="16.5" thickBot="1" x14ac:dyDescent="0.3">
      <c r="A52" s="16" t="s">
        <v>27</v>
      </c>
      <c r="B52" s="13" t="s">
        <v>28</v>
      </c>
      <c r="C52" s="12"/>
      <c r="D52" s="12">
        <f>SUM(D53)</f>
        <v>0</v>
      </c>
      <c r="E52" s="12">
        <f>SUM(E53)</f>
        <v>0</v>
      </c>
      <c r="F52" s="12"/>
      <c r="G52" s="12"/>
    </row>
    <row r="53" spans="1:7" ht="16.5" thickBot="1" x14ac:dyDescent="0.3">
      <c r="A53" s="16" t="s">
        <v>29</v>
      </c>
      <c r="B53" s="23" t="s">
        <v>136</v>
      </c>
      <c r="C53" s="12"/>
      <c r="D53" s="15">
        <v>0</v>
      </c>
      <c r="E53" s="15">
        <v>0</v>
      </c>
      <c r="F53" s="12"/>
      <c r="G53" s="12"/>
    </row>
    <row r="54" spans="1:7" ht="16.5" thickBot="1" x14ac:dyDescent="0.3">
      <c r="A54" s="16" t="s">
        <v>30</v>
      </c>
      <c r="B54" s="13"/>
      <c r="C54" s="12"/>
      <c r="D54" s="12"/>
      <c r="E54" s="12"/>
      <c r="F54" s="12"/>
      <c r="G54" s="12"/>
    </row>
    <row r="55" spans="1:7" ht="16.5" thickBot="1" x14ac:dyDescent="0.3">
      <c r="A55" s="16" t="s">
        <v>12</v>
      </c>
      <c r="B55" s="13"/>
      <c r="C55" s="12"/>
      <c r="D55" s="12"/>
      <c r="E55" s="12"/>
      <c r="F55" s="12"/>
      <c r="G55" s="12"/>
    </row>
    <row r="56" spans="1:7" ht="16.5" thickBot="1" x14ac:dyDescent="0.3">
      <c r="A56" s="16" t="s">
        <v>57</v>
      </c>
      <c r="B56" s="11" t="s">
        <v>31</v>
      </c>
      <c r="C56" s="9"/>
      <c r="D56" s="12"/>
      <c r="E56" s="12"/>
      <c r="F56" s="12">
        <f>SUM(F30+F37)</f>
        <v>350000</v>
      </c>
      <c r="G56" s="12"/>
    </row>
    <row r="57" spans="1:7" ht="18.75" x14ac:dyDescent="0.25">
      <c r="A57" s="1"/>
    </row>
    <row r="58" spans="1:7" ht="18.75" x14ac:dyDescent="0.25">
      <c r="A58" s="59" t="s">
        <v>115</v>
      </c>
      <c r="B58" s="59"/>
      <c r="C58" s="59"/>
      <c r="D58" s="59"/>
      <c r="E58" s="59"/>
      <c r="F58" s="59"/>
      <c r="G58" s="59"/>
    </row>
    <row r="59" spans="1:7" ht="19.5" thickBot="1" x14ac:dyDescent="0.3">
      <c r="A59" s="56" t="s">
        <v>32</v>
      </c>
      <c r="B59" s="56"/>
      <c r="C59" s="56"/>
      <c r="D59" s="56"/>
      <c r="E59" s="56"/>
      <c r="F59" s="56"/>
      <c r="G59" s="56"/>
    </row>
    <row r="60" spans="1:7" ht="16.5" thickBot="1" x14ac:dyDescent="0.3">
      <c r="A60" s="60" t="s">
        <v>113</v>
      </c>
      <c r="B60" s="62" t="s">
        <v>4</v>
      </c>
      <c r="C60" s="60" t="s">
        <v>33</v>
      </c>
      <c r="D60" s="60" t="s">
        <v>34</v>
      </c>
      <c r="E60" s="66" t="s">
        <v>35</v>
      </c>
      <c r="F60" s="67"/>
      <c r="G60" s="68"/>
    </row>
    <row r="61" spans="1:7" ht="16.5" thickBot="1" x14ac:dyDescent="0.3">
      <c r="A61" s="65"/>
      <c r="B61" s="63"/>
      <c r="C61" s="65"/>
      <c r="D61" s="65"/>
      <c r="E61" s="34" t="s">
        <v>36</v>
      </c>
      <c r="F61" s="34" t="s">
        <v>38</v>
      </c>
      <c r="G61" s="34" t="s">
        <v>40</v>
      </c>
    </row>
    <row r="62" spans="1:7" ht="16.5" thickBot="1" x14ac:dyDescent="0.3">
      <c r="A62" s="61"/>
      <c r="B62" s="64"/>
      <c r="C62" s="61"/>
      <c r="D62" s="61"/>
      <c r="E62" s="15" t="s">
        <v>37</v>
      </c>
      <c r="F62" s="15" t="s">
        <v>39</v>
      </c>
      <c r="G62" s="15" t="s">
        <v>41</v>
      </c>
    </row>
    <row r="63" spans="1:7" ht="159" customHeight="1" thickBot="1" x14ac:dyDescent="0.3">
      <c r="A63" s="16" t="s">
        <v>10</v>
      </c>
      <c r="B63" s="33" t="s">
        <v>164</v>
      </c>
      <c r="C63" s="15" t="s">
        <v>166</v>
      </c>
      <c r="D63" s="15">
        <v>1</v>
      </c>
      <c r="E63" s="10">
        <v>95000</v>
      </c>
      <c r="F63" s="10">
        <v>105000</v>
      </c>
      <c r="G63" s="10">
        <v>100000</v>
      </c>
    </row>
    <row r="64" spans="1:7" ht="96.75" customHeight="1" thickBot="1" x14ac:dyDescent="0.3">
      <c r="A64" s="28" t="s">
        <v>13</v>
      </c>
      <c r="B64" s="33" t="s">
        <v>165</v>
      </c>
      <c r="C64" s="34" t="s">
        <v>167</v>
      </c>
      <c r="D64" s="15">
        <v>1</v>
      </c>
      <c r="E64" s="10">
        <v>10000</v>
      </c>
      <c r="F64" s="10">
        <v>15000</v>
      </c>
      <c r="G64" s="10">
        <v>20000</v>
      </c>
    </row>
    <row r="65" spans="1:8" ht="96.75" customHeight="1" thickBot="1" x14ac:dyDescent="0.3">
      <c r="A65" s="49" t="s">
        <v>16</v>
      </c>
      <c r="B65" s="33" t="s">
        <v>179</v>
      </c>
      <c r="C65" s="15" t="s">
        <v>190</v>
      </c>
      <c r="D65" s="15">
        <v>1</v>
      </c>
      <c r="E65" s="10">
        <v>10000</v>
      </c>
      <c r="F65" s="10">
        <v>12000</v>
      </c>
      <c r="G65" s="10">
        <v>13000</v>
      </c>
    </row>
    <row r="66" spans="1:8" ht="96.75" customHeight="1" thickBot="1" x14ac:dyDescent="0.3">
      <c r="A66" s="49" t="s">
        <v>20</v>
      </c>
      <c r="B66" s="33" t="s">
        <v>185</v>
      </c>
      <c r="C66" s="15" t="s">
        <v>191</v>
      </c>
      <c r="D66" s="15">
        <v>1</v>
      </c>
      <c r="E66" s="10">
        <v>80000</v>
      </c>
      <c r="F66" s="10">
        <v>85000</v>
      </c>
      <c r="G66" s="10">
        <v>100000</v>
      </c>
    </row>
    <row r="67" spans="1:8" ht="96.75" customHeight="1" thickBot="1" x14ac:dyDescent="0.3">
      <c r="A67" s="49" t="s">
        <v>24</v>
      </c>
      <c r="B67" s="33" t="s">
        <v>186</v>
      </c>
      <c r="C67" s="15" t="s">
        <v>191</v>
      </c>
      <c r="D67" s="15">
        <v>1</v>
      </c>
      <c r="E67" s="10">
        <v>54000</v>
      </c>
      <c r="F67" s="10">
        <v>55000</v>
      </c>
      <c r="G67" s="10">
        <v>56000</v>
      </c>
    </row>
    <row r="68" spans="1:8" ht="99.75" customHeight="1" thickBot="1" x14ac:dyDescent="0.3">
      <c r="A68" s="41" t="s">
        <v>27</v>
      </c>
      <c r="B68" s="33" t="s">
        <v>173</v>
      </c>
      <c r="C68" s="15" t="s">
        <v>174</v>
      </c>
      <c r="D68" s="15">
        <v>1</v>
      </c>
      <c r="E68" s="10">
        <v>25000</v>
      </c>
      <c r="F68" s="10">
        <v>26000</v>
      </c>
      <c r="G68" s="10">
        <v>30000</v>
      </c>
    </row>
    <row r="69" spans="1:8" ht="16.5" thickBot="1" x14ac:dyDescent="0.3">
      <c r="A69" s="16" t="s">
        <v>20</v>
      </c>
      <c r="B69" s="8" t="s">
        <v>116</v>
      </c>
      <c r="C69" s="15" t="s">
        <v>137</v>
      </c>
      <c r="D69" s="15"/>
      <c r="E69" s="15"/>
      <c r="F69" s="15">
        <v>0</v>
      </c>
      <c r="G69" s="15"/>
    </row>
    <row r="70" spans="1:8" ht="16.5" thickBot="1" x14ac:dyDescent="0.3">
      <c r="A70" s="16" t="s">
        <v>24</v>
      </c>
      <c r="B70" s="11" t="s">
        <v>31</v>
      </c>
      <c r="C70" s="15"/>
      <c r="D70" s="15">
        <f>SUM(D63:D69)</f>
        <v>6</v>
      </c>
      <c r="E70" s="15">
        <f>SUM(E63:E69)</f>
        <v>274000</v>
      </c>
      <c r="F70" s="15">
        <f>SUM(F63:F69)</f>
        <v>298000</v>
      </c>
      <c r="G70" s="15">
        <f>SUM(G63:G69)</f>
        <v>319000</v>
      </c>
    </row>
    <row r="71" spans="1:8" ht="15.75" x14ac:dyDescent="0.25">
      <c r="A71" s="26"/>
      <c r="B71" s="27"/>
      <c r="C71" s="26"/>
      <c r="D71" s="26"/>
      <c r="E71" s="26"/>
      <c r="F71" s="26"/>
      <c r="G71" s="26"/>
    </row>
    <row r="72" spans="1:8" ht="18.75" x14ac:dyDescent="0.25">
      <c r="A72" s="59" t="s">
        <v>117</v>
      </c>
      <c r="B72" s="59"/>
      <c r="C72" s="59"/>
      <c r="D72" s="59"/>
      <c r="E72" s="59"/>
      <c r="F72" s="59"/>
      <c r="G72" s="59"/>
      <c r="H72" s="25"/>
    </row>
    <row r="73" spans="1:8" ht="30.75" customHeight="1" x14ac:dyDescent="0.25">
      <c r="A73" s="55" t="s">
        <v>161</v>
      </c>
      <c r="B73" s="55"/>
      <c r="C73" s="55"/>
      <c r="D73" s="55"/>
      <c r="E73" s="55"/>
      <c r="F73" s="55"/>
      <c r="G73" s="55"/>
      <c r="H73" s="55"/>
    </row>
    <row r="74" spans="1:8" ht="33.75" customHeight="1" x14ac:dyDescent="0.25">
      <c r="A74" s="55" t="s">
        <v>133</v>
      </c>
      <c r="B74" s="55"/>
      <c r="C74" s="55"/>
      <c r="D74" s="55"/>
      <c r="E74" s="55"/>
      <c r="F74" s="55"/>
      <c r="G74" s="55"/>
      <c r="H74" s="55"/>
    </row>
    <row r="75" spans="1:8" ht="29.25" customHeight="1" x14ac:dyDescent="0.25">
      <c r="A75" s="55" t="s">
        <v>162</v>
      </c>
      <c r="B75" s="55"/>
      <c r="C75" s="55"/>
      <c r="D75" s="55"/>
      <c r="E75" s="55"/>
      <c r="F75" s="55"/>
      <c r="G75" s="55"/>
      <c r="H75" s="55"/>
    </row>
    <row r="76" spans="1:8" ht="29.25" customHeight="1" x14ac:dyDescent="0.25">
      <c r="A76" s="55" t="s">
        <v>163</v>
      </c>
      <c r="B76" s="55"/>
      <c r="C76" s="55"/>
      <c r="D76" s="55"/>
      <c r="E76" s="55"/>
      <c r="F76" s="55"/>
      <c r="G76" s="55"/>
      <c r="H76" s="55"/>
    </row>
    <row r="77" spans="1:8" ht="18.75" x14ac:dyDescent="0.25">
      <c r="A77" s="55" t="s">
        <v>118</v>
      </c>
      <c r="B77" s="55"/>
      <c r="C77" s="55"/>
      <c r="D77" s="55"/>
      <c r="E77" s="55"/>
      <c r="F77" s="55"/>
      <c r="G77" s="55"/>
      <c r="H77" s="55"/>
    </row>
    <row r="78" spans="1:8" ht="24.75" customHeight="1" x14ac:dyDescent="0.25">
      <c r="A78" s="55" t="s">
        <v>145</v>
      </c>
      <c r="B78" s="55"/>
      <c r="C78" s="55"/>
      <c r="D78" s="55"/>
      <c r="E78" s="55"/>
      <c r="F78" s="55"/>
      <c r="G78" s="55"/>
      <c r="H78" s="55"/>
    </row>
    <row r="79" spans="1:8" ht="37.5" customHeight="1" x14ac:dyDescent="0.25">
      <c r="A79" s="55" t="s">
        <v>175</v>
      </c>
      <c r="B79" s="55"/>
      <c r="C79" s="55"/>
      <c r="D79" s="55"/>
      <c r="E79" s="55"/>
      <c r="F79" s="55"/>
      <c r="G79" s="55"/>
      <c r="H79" s="55"/>
    </row>
    <row r="80" spans="1:8" s="24" customFormat="1" ht="18.75" x14ac:dyDescent="0.25">
      <c r="A80" s="55" t="s">
        <v>119</v>
      </c>
      <c r="B80" s="55"/>
      <c r="C80" s="55"/>
      <c r="D80" s="55"/>
      <c r="E80" s="55"/>
      <c r="F80" s="55"/>
      <c r="G80" s="55"/>
      <c r="H80" s="55"/>
    </row>
    <row r="81" spans="1:8" ht="19.5" thickBot="1" x14ac:dyDescent="0.3">
      <c r="A81" s="56" t="s">
        <v>42</v>
      </c>
      <c r="B81" s="56"/>
      <c r="C81" s="56"/>
      <c r="D81" s="56"/>
      <c r="E81" s="56"/>
      <c r="F81" s="56"/>
      <c r="G81" s="56"/>
      <c r="H81" s="56"/>
    </row>
    <row r="82" spans="1:8" ht="62.25" customHeight="1" x14ac:dyDescent="0.25">
      <c r="A82" s="14" t="s">
        <v>2</v>
      </c>
      <c r="B82" s="60" t="s">
        <v>43</v>
      </c>
      <c r="C82" s="60" t="s">
        <v>44</v>
      </c>
      <c r="D82" s="60" t="s">
        <v>184</v>
      </c>
      <c r="E82" s="60" t="s">
        <v>45</v>
      </c>
      <c r="F82" s="60" t="s">
        <v>46</v>
      </c>
      <c r="G82" s="60" t="s">
        <v>47</v>
      </c>
      <c r="H82" s="60" t="s">
        <v>48</v>
      </c>
    </row>
    <row r="83" spans="1:8" ht="16.5" thickBot="1" x14ac:dyDescent="0.3">
      <c r="A83" s="16" t="s">
        <v>3</v>
      </c>
      <c r="B83" s="61"/>
      <c r="C83" s="61"/>
      <c r="D83" s="61"/>
      <c r="E83" s="61"/>
      <c r="F83" s="61"/>
      <c r="G83" s="61"/>
      <c r="H83" s="61"/>
    </row>
    <row r="84" spans="1:8" ht="39.75" customHeight="1" thickBot="1" x14ac:dyDescent="0.3">
      <c r="A84" s="43" t="s">
        <v>10</v>
      </c>
      <c r="B84" s="36" t="s">
        <v>182</v>
      </c>
      <c r="C84" s="38" t="s">
        <v>146</v>
      </c>
      <c r="D84" s="38">
        <v>20000</v>
      </c>
      <c r="E84" s="37">
        <v>30</v>
      </c>
      <c r="F84" s="39">
        <f>D84*E84</f>
        <v>600000</v>
      </c>
      <c r="G84" s="33">
        <v>1</v>
      </c>
      <c r="H84" s="15">
        <v>2000</v>
      </c>
    </row>
    <row r="85" spans="1:8" ht="16.5" thickBot="1" x14ac:dyDescent="0.3">
      <c r="A85" s="41" t="s">
        <v>16</v>
      </c>
      <c r="B85" s="11" t="s">
        <v>193</v>
      </c>
      <c r="C85" s="12" t="s">
        <v>122</v>
      </c>
      <c r="D85" s="12">
        <f>SUM(D84:D84)</f>
        <v>20000</v>
      </c>
      <c r="E85" s="12">
        <f>SUM(E84:E84)</f>
        <v>30</v>
      </c>
      <c r="F85" s="12">
        <f>SUM(F84:F84)</f>
        <v>600000</v>
      </c>
      <c r="G85" s="12">
        <f>SUM(G84:G84)</f>
        <v>1</v>
      </c>
      <c r="H85" s="12">
        <f>SUM(H84:H84)</f>
        <v>2000</v>
      </c>
    </row>
    <row r="86" spans="1:8" ht="18.75" x14ac:dyDescent="0.25">
      <c r="A86" s="18"/>
    </row>
    <row r="87" spans="1:8" ht="18.75" x14ac:dyDescent="0.25">
      <c r="A87" s="59" t="s">
        <v>121</v>
      </c>
      <c r="B87" s="59"/>
      <c r="C87" s="59"/>
    </row>
    <row r="88" spans="1:8" ht="19.5" thickBot="1" x14ac:dyDescent="0.3">
      <c r="A88" s="56" t="s">
        <v>49</v>
      </c>
      <c r="B88" s="56"/>
      <c r="C88" s="56"/>
    </row>
    <row r="89" spans="1:8" ht="15.75" x14ac:dyDescent="0.25">
      <c r="A89" s="14" t="s">
        <v>2</v>
      </c>
      <c r="B89" s="60" t="s">
        <v>4</v>
      </c>
      <c r="C89" s="60" t="s">
        <v>50</v>
      </c>
    </row>
    <row r="90" spans="1:8" ht="16.5" thickBot="1" x14ac:dyDescent="0.3">
      <c r="A90" s="16" t="s">
        <v>3</v>
      </c>
      <c r="B90" s="61"/>
      <c r="C90" s="61"/>
    </row>
    <row r="91" spans="1:8" ht="16.5" thickBot="1" x14ac:dyDescent="0.3">
      <c r="A91" s="5" t="s">
        <v>10</v>
      </c>
      <c r="B91" s="13" t="s">
        <v>51</v>
      </c>
      <c r="C91" s="6">
        <v>0</v>
      </c>
    </row>
    <row r="92" spans="1:8" ht="16.5" thickBot="1" x14ac:dyDescent="0.3">
      <c r="A92" s="5" t="s">
        <v>13</v>
      </c>
      <c r="B92" s="13" t="s">
        <v>52</v>
      </c>
      <c r="C92" s="6">
        <v>500</v>
      </c>
    </row>
    <row r="93" spans="1:8" ht="16.5" thickBot="1" x14ac:dyDescent="0.3">
      <c r="A93" s="5" t="s">
        <v>16</v>
      </c>
      <c r="B93" s="13" t="s">
        <v>53</v>
      </c>
      <c r="C93" s="6">
        <v>0</v>
      </c>
    </row>
    <row r="94" spans="1:8" ht="16.5" thickBot="1" x14ac:dyDescent="0.3">
      <c r="A94" s="5" t="s">
        <v>20</v>
      </c>
      <c r="B94" s="13" t="s">
        <v>54</v>
      </c>
      <c r="C94" s="6">
        <v>0</v>
      </c>
    </row>
    <row r="95" spans="1:8" ht="16.5" thickBot="1" x14ac:dyDescent="0.3">
      <c r="A95" s="5" t="s">
        <v>24</v>
      </c>
      <c r="B95" s="13" t="s">
        <v>55</v>
      </c>
      <c r="C95" s="6">
        <v>0</v>
      </c>
    </row>
    <row r="96" spans="1:8" ht="19.5" customHeight="1" thickBot="1" x14ac:dyDescent="0.3">
      <c r="A96" s="5" t="s">
        <v>27</v>
      </c>
      <c r="B96" s="13" t="s">
        <v>56</v>
      </c>
      <c r="C96" s="6">
        <v>0</v>
      </c>
    </row>
    <row r="97" spans="1:15" ht="50.25" customHeight="1" thickBot="1" x14ac:dyDescent="0.3">
      <c r="A97" s="5" t="s">
        <v>57</v>
      </c>
      <c r="B97" s="13" t="s">
        <v>58</v>
      </c>
      <c r="C97" s="6">
        <v>0</v>
      </c>
    </row>
    <row r="98" spans="1:15" ht="16.5" thickBot="1" x14ac:dyDescent="0.3">
      <c r="A98" s="5" t="s">
        <v>59</v>
      </c>
      <c r="B98" s="13" t="s">
        <v>60</v>
      </c>
      <c r="C98" s="6">
        <v>2000</v>
      </c>
    </row>
    <row r="99" spans="1:15" ht="20.25" customHeight="1" thickBot="1" x14ac:dyDescent="0.3">
      <c r="A99" s="5" t="s">
        <v>125</v>
      </c>
      <c r="B99" s="13" t="s">
        <v>124</v>
      </c>
      <c r="C99" s="6">
        <v>0</v>
      </c>
    </row>
    <row r="100" spans="1:15" ht="16.5" thickBot="1" x14ac:dyDescent="0.3">
      <c r="A100" s="5" t="s">
        <v>126</v>
      </c>
      <c r="B100" s="13" t="s">
        <v>123</v>
      </c>
      <c r="C100" s="6">
        <v>500</v>
      </c>
    </row>
    <row r="101" spans="1:15" ht="16.5" thickBot="1" x14ac:dyDescent="0.3">
      <c r="A101" s="5" t="s">
        <v>127</v>
      </c>
      <c r="B101" s="13" t="s">
        <v>31</v>
      </c>
      <c r="C101" s="6">
        <f>SUM(C91:C100)</f>
        <v>3000</v>
      </c>
    </row>
    <row r="102" spans="1:15" ht="18.75" x14ac:dyDescent="0.25">
      <c r="A102" s="1"/>
    </row>
    <row r="103" spans="1:15" ht="18.75" x14ac:dyDescent="0.25">
      <c r="A103" s="59" t="s">
        <v>120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t="18.75" x14ac:dyDescent="0.25">
      <c r="A104" s="59" t="s">
        <v>61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t="19.5" thickBot="1" x14ac:dyDescent="0.3">
      <c r="A105" s="17" t="s">
        <v>62</v>
      </c>
    </row>
    <row r="106" spans="1:15" ht="49.5" customHeight="1" x14ac:dyDescent="0.25">
      <c r="A106" s="48" t="s">
        <v>113</v>
      </c>
      <c r="B106" s="48" t="s">
        <v>63</v>
      </c>
      <c r="C106" s="51" t="s">
        <v>64</v>
      </c>
      <c r="D106" s="51" t="s">
        <v>65</v>
      </c>
      <c r="E106" s="51" t="s">
        <v>66</v>
      </c>
      <c r="F106" s="51" t="s">
        <v>67</v>
      </c>
      <c r="G106" s="51" t="s">
        <v>68</v>
      </c>
      <c r="H106" s="51" t="s">
        <v>69</v>
      </c>
      <c r="I106" s="51" t="s">
        <v>70</v>
      </c>
      <c r="J106" s="51" t="s">
        <v>71</v>
      </c>
      <c r="K106" s="51" t="s">
        <v>72</v>
      </c>
      <c r="L106" s="51" t="s">
        <v>73</v>
      </c>
      <c r="M106" s="51" t="s">
        <v>74</v>
      </c>
      <c r="N106" s="51" t="s">
        <v>75</v>
      </c>
      <c r="O106" s="51" t="s">
        <v>31</v>
      </c>
    </row>
    <row r="107" spans="1:15" ht="16.5" thickBot="1" x14ac:dyDescent="0.3">
      <c r="A107" s="49" t="s">
        <v>10</v>
      </c>
      <c r="B107" s="15" t="s">
        <v>76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ht="16.5" thickBot="1" x14ac:dyDescent="0.3">
      <c r="A108" s="49" t="s">
        <v>13</v>
      </c>
      <c r="B108" s="15" t="s">
        <v>77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1</v>
      </c>
      <c r="K108" s="15">
        <v>1</v>
      </c>
      <c r="L108" s="15">
        <v>0</v>
      </c>
      <c r="M108" s="15">
        <v>0</v>
      </c>
      <c r="N108" s="15">
        <v>0</v>
      </c>
      <c r="O108" s="15"/>
    </row>
    <row r="109" spans="1:15" ht="16.5" thickBot="1" x14ac:dyDescent="0.3">
      <c r="A109" s="49" t="s">
        <v>16</v>
      </c>
      <c r="B109" s="15" t="s">
        <v>78</v>
      </c>
      <c r="C109" s="15">
        <v>0</v>
      </c>
      <c r="D109" s="15">
        <v>0</v>
      </c>
      <c r="E109" s="15">
        <f>63000*E108</f>
        <v>0</v>
      </c>
      <c r="F109" s="15">
        <f>63000*F108</f>
        <v>0</v>
      </c>
      <c r="G109" s="15">
        <f t="shared" ref="G109:H109" si="2">63000*G108</f>
        <v>0</v>
      </c>
      <c r="H109" s="15">
        <f t="shared" si="2"/>
        <v>0</v>
      </c>
      <c r="I109" s="15">
        <v>0</v>
      </c>
      <c r="J109" s="15">
        <v>300000</v>
      </c>
      <c r="K109" s="15">
        <v>300000</v>
      </c>
      <c r="L109" s="15">
        <v>0</v>
      </c>
      <c r="M109" s="15">
        <v>0</v>
      </c>
      <c r="N109" s="15">
        <v>0</v>
      </c>
      <c r="O109" s="15">
        <f>SUM(C109:N109)</f>
        <v>600000</v>
      </c>
    </row>
    <row r="110" spans="1:15" ht="34.5" customHeight="1" thickBot="1" x14ac:dyDescent="0.3">
      <c r="A110" s="49" t="s">
        <v>20</v>
      </c>
      <c r="B110" s="15" t="s">
        <v>128</v>
      </c>
      <c r="C110" s="15">
        <v>3000</v>
      </c>
      <c r="D110" s="15">
        <v>3000</v>
      </c>
      <c r="E110" s="15">
        <v>3000</v>
      </c>
      <c r="F110" s="15">
        <v>3000</v>
      </c>
      <c r="G110" s="15">
        <v>3000</v>
      </c>
      <c r="H110" s="15">
        <v>3000</v>
      </c>
      <c r="I110" s="15">
        <v>3000</v>
      </c>
      <c r="J110" s="15">
        <v>3000</v>
      </c>
      <c r="K110" s="15">
        <v>3000</v>
      </c>
      <c r="L110" s="15">
        <v>3000</v>
      </c>
      <c r="M110" s="15">
        <v>3000</v>
      </c>
      <c r="N110" s="15">
        <v>3000</v>
      </c>
      <c r="O110" s="15">
        <f t="shared" ref="O110:O117" si="3">SUM(C110:N110)</f>
        <v>36000</v>
      </c>
    </row>
    <row r="111" spans="1:15" ht="34.5" customHeight="1" thickBot="1" x14ac:dyDescent="0.3">
      <c r="A111" s="52"/>
      <c r="B111" s="15" t="s">
        <v>195</v>
      </c>
      <c r="C111" s="15">
        <v>2000</v>
      </c>
      <c r="D111" s="15">
        <v>2000</v>
      </c>
      <c r="E111" s="15">
        <v>2000</v>
      </c>
      <c r="F111" s="15">
        <v>2000</v>
      </c>
      <c r="G111" s="15">
        <v>2000</v>
      </c>
      <c r="H111" s="15">
        <v>2000</v>
      </c>
      <c r="I111" s="15">
        <v>2000</v>
      </c>
      <c r="J111" s="15">
        <v>2000</v>
      </c>
      <c r="K111" s="15">
        <v>2000</v>
      </c>
      <c r="L111" s="15">
        <v>2000</v>
      </c>
      <c r="M111" s="15">
        <v>2000</v>
      </c>
      <c r="N111" s="15">
        <v>2000</v>
      </c>
      <c r="O111" s="15">
        <f t="shared" si="3"/>
        <v>24000</v>
      </c>
    </row>
    <row r="112" spans="1:15" ht="16.5" thickBot="1" x14ac:dyDescent="0.3">
      <c r="A112" s="49" t="s">
        <v>22</v>
      </c>
      <c r="B112" s="15" t="s">
        <v>123</v>
      </c>
      <c r="C112" s="15">
        <v>500</v>
      </c>
      <c r="D112" s="15">
        <v>500</v>
      </c>
      <c r="E112" s="15">
        <v>500</v>
      </c>
      <c r="F112" s="15">
        <v>500</v>
      </c>
      <c r="G112" s="15">
        <v>500</v>
      </c>
      <c r="H112" s="15">
        <v>500</v>
      </c>
      <c r="I112" s="15">
        <v>500</v>
      </c>
      <c r="J112" s="15">
        <v>500</v>
      </c>
      <c r="K112" s="15">
        <v>500</v>
      </c>
      <c r="L112" s="15">
        <v>500</v>
      </c>
      <c r="M112" s="15">
        <v>500</v>
      </c>
      <c r="N112" s="15">
        <v>500</v>
      </c>
      <c r="O112" s="15">
        <f t="shared" si="3"/>
        <v>6000</v>
      </c>
    </row>
    <row r="113" spans="1:15" ht="16.5" thickBot="1" x14ac:dyDescent="0.3">
      <c r="A113" s="49" t="s">
        <v>23</v>
      </c>
      <c r="B113" s="15" t="s">
        <v>124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>
        <f t="shared" si="3"/>
        <v>0</v>
      </c>
    </row>
    <row r="114" spans="1:15" ht="16.5" thickBot="1" x14ac:dyDescent="0.3">
      <c r="A114" s="49"/>
      <c r="B114" s="15" t="s">
        <v>192</v>
      </c>
      <c r="C114" s="15">
        <v>500</v>
      </c>
      <c r="D114" s="15">
        <v>500</v>
      </c>
      <c r="E114" s="15">
        <v>500</v>
      </c>
      <c r="F114" s="15">
        <v>500</v>
      </c>
      <c r="G114" s="15">
        <v>500</v>
      </c>
      <c r="H114" s="15">
        <v>500</v>
      </c>
      <c r="I114" s="15">
        <v>500</v>
      </c>
      <c r="J114" s="15">
        <v>500</v>
      </c>
      <c r="K114" s="15">
        <v>500</v>
      </c>
      <c r="L114" s="15">
        <v>500</v>
      </c>
      <c r="M114" s="15">
        <v>500</v>
      </c>
      <c r="N114" s="15">
        <v>500</v>
      </c>
      <c r="O114" s="15">
        <v>12000</v>
      </c>
    </row>
    <row r="115" spans="1:15" ht="16.5" thickBot="1" x14ac:dyDescent="0.3">
      <c r="A115" s="49" t="s">
        <v>79</v>
      </c>
      <c r="B115" s="15" t="s">
        <v>55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f t="shared" si="3"/>
        <v>0</v>
      </c>
    </row>
    <row r="116" spans="1:15" ht="16.5" thickBot="1" x14ac:dyDescent="0.3">
      <c r="A116" s="49" t="s">
        <v>24</v>
      </c>
      <c r="B116" s="15" t="s">
        <v>80</v>
      </c>
      <c r="C116" s="15">
        <f>C109-C110-C117</f>
        <v>-3000</v>
      </c>
      <c r="D116" s="15">
        <f t="shared" ref="D116:N116" si="4">D109-D110-D117</f>
        <v>-3000</v>
      </c>
      <c r="E116" s="15">
        <f t="shared" si="4"/>
        <v>-3000</v>
      </c>
      <c r="F116" s="15">
        <f t="shared" si="4"/>
        <v>-3000</v>
      </c>
      <c r="G116" s="15">
        <f t="shared" si="4"/>
        <v>-3000</v>
      </c>
      <c r="H116" s="15">
        <f t="shared" si="4"/>
        <v>-3000</v>
      </c>
      <c r="I116" s="15">
        <f t="shared" si="4"/>
        <v>-3000</v>
      </c>
      <c r="J116" s="15">
        <f t="shared" si="4"/>
        <v>285000</v>
      </c>
      <c r="K116" s="15">
        <f t="shared" si="4"/>
        <v>285000</v>
      </c>
      <c r="L116" s="15">
        <f t="shared" si="4"/>
        <v>-3000</v>
      </c>
      <c r="M116" s="15">
        <f t="shared" si="4"/>
        <v>-3000</v>
      </c>
      <c r="N116" s="15">
        <f t="shared" si="4"/>
        <v>-3000</v>
      </c>
      <c r="O116" s="15">
        <f t="shared" si="3"/>
        <v>540000</v>
      </c>
    </row>
    <row r="117" spans="1:15" ht="16.5" thickBot="1" x14ac:dyDescent="0.3">
      <c r="A117" s="49" t="s">
        <v>27</v>
      </c>
      <c r="B117" s="15" t="s">
        <v>81</v>
      </c>
      <c r="C117" s="15">
        <v>0</v>
      </c>
      <c r="D117" s="15">
        <f>D109*0.04</f>
        <v>0</v>
      </c>
      <c r="E117" s="15">
        <f t="shared" ref="E117:N117" si="5">E109*0.04</f>
        <v>0</v>
      </c>
      <c r="F117" s="15">
        <f t="shared" si="5"/>
        <v>0</v>
      </c>
      <c r="G117" s="15">
        <f t="shared" si="5"/>
        <v>0</v>
      </c>
      <c r="H117" s="15">
        <f t="shared" si="5"/>
        <v>0</v>
      </c>
      <c r="I117" s="15">
        <f t="shared" si="5"/>
        <v>0</v>
      </c>
      <c r="J117" s="15">
        <f t="shared" si="5"/>
        <v>12000</v>
      </c>
      <c r="K117" s="15">
        <f t="shared" si="5"/>
        <v>12000</v>
      </c>
      <c r="L117" s="15">
        <f t="shared" si="5"/>
        <v>0</v>
      </c>
      <c r="M117" s="15">
        <f t="shared" si="5"/>
        <v>0</v>
      </c>
      <c r="N117" s="15">
        <f t="shared" si="5"/>
        <v>0</v>
      </c>
      <c r="O117" s="15">
        <f t="shared" si="3"/>
        <v>24000</v>
      </c>
    </row>
    <row r="118" spans="1:15" ht="16.5" thickBot="1" x14ac:dyDescent="0.3">
      <c r="A118" s="49" t="s">
        <v>57</v>
      </c>
      <c r="B118" s="15" t="s">
        <v>82</v>
      </c>
      <c r="C118" s="30">
        <f>C116-C117</f>
        <v>-3000</v>
      </c>
      <c r="D118" s="30">
        <f t="shared" ref="D118:O118" si="6">D116-D117</f>
        <v>-3000</v>
      </c>
      <c r="E118" s="30">
        <f t="shared" si="6"/>
        <v>-3000</v>
      </c>
      <c r="F118" s="30">
        <f t="shared" si="6"/>
        <v>-3000</v>
      </c>
      <c r="G118" s="30">
        <f t="shared" si="6"/>
        <v>-3000</v>
      </c>
      <c r="H118" s="30">
        <f t="shared" si="6"/>
        <v>-3000</v>
      </c>
      <c r="I118" s="30">
        <f t="shared" si="6"/>
        <v>-3000</v>
      </c>
      <c r="J118" s="30">
        <f t="shared" si="6"/>
        <v>273000</v>
      </c>
      <c r="K118" s="30">
        <f t="shared" si="6"/>
        <v>273000</v>
      </c>
      <c r="L118" s="30">
        <f t="shared" si="6"/>
        <v>-3000</v>
      </c>
      <c r="M118" s="30">
        <f t="shared" si="6"/>
        <v>-3000</v>
      </c>
      <c r="N118" s="30">
        <f t="shared" si="6"/>
        <v>-3000</v>
      </c>
      <c r="O118" s="30">
        <f t="shared" si="6"/>
        <v>516000</v>
      </c>
    </row>
    <row r="119" spans="1:15" ht="16.5" thickBot="1" x14ac:dyDescent="0.3">
      <c r="A119" s="49" t="s">
        <v>59</v>
      </c>
      <c r="B119" s="15" t="s">
        <v>83</v>
      </c>
      <c r="C119" s="30">
        <f>C109/C110</f>
        <v>0</v>
      </c>
      <c r="D119" s="30">
        <f t="shared" ref="D119:O119" si="7">D109/D110</f>
        <v>0</v>
      </c>
      <c r="E119" s="30">
        <f t="shared" si="7"/>
        <v>0</v>
      </c>
      <c r="F119" s="30">
        <f t="shared" si="7"/>
        <v>0</v>
      </c>
      <c r="G119" s="30">
        <f t="shared" si="7"/>
        <v>0</v>
      </c>
      <c r="H119" s="30">
        <f t="shared" si="7"/>
        <v>0</v>
      </c>
      <c r="I119" s="30">
        <f t="shared" si="7"/>
        <v>0</v>
      </c>
      <c r="J119" s="30">
        <f t="shared" si="7"/>
        <v>100</v>
      </c>
      <c r="K119" s="30">
        <f t="shared" si="7"/>
        <v>100</v>
      </c>
      <c r="L119" s="30">
        <f t="shared" si="7"/>
        <v>0</v>
      </c>
      <c r="M119" s="30">
        <f t="shared" si="7"/>
        <v>0</v>
      </c>
      <c r="N119" s="30">
        <f t="shared" si="7"/>
        <v>0</v>
      </c>
      <c r="O119" s="30">
        <f t="shared" si="7"/>
        <v>16.666666666666668</v>
      </c>
    </row>
    <row r="120" spans="1:15" ht="18.75" x14ac:dyDescent="0.25">
      <c r="A120" s="18"/>
      <c r="B120">
        <v>-350000</v>
      </c>
      <c r="C120">
        <f>C116+B120-C110</f>
        <v>-356000</v>
      </c>
      <c r="D120">
        <f t="shared" ref="D120:N120" si="8">D116+C120</f>
        <v>-359000</v>
      </c>
      <c r="E120">
        <f t="shared" si="8"/>
        <v>-362000</v>
      </c>
      <c r="F120">
        <f t="shared" si="8"/>
        <v>-365000</v>
      </c>
      <c r="G120">
        <f t="shared" si="8"/>
        <v>-368000</v>
      </c>
      <c r="H120">
        <f t="shared" si="8"/>
        <v>-371000</v>
      </c>
      <c r="I120">
        <f t="shared" si="8"/>
        <v>-374000</v>
      </c>
      <c r="J120">
        <f t="shared" si="8"/>
        <v>-89000</v>
      </c>
      <c r="K120">
        <f t="shared" si="8"/>
        <v>196000</v>
      </c>
      <c r="L120">
        <f t="shared" si="8"/>
        <v>193000</v>
      </c>
      <c r="M120">
        <f t="shared" si="8"/>
        <v>190000</v>
      </c>
      <c r="N120">
        <f t="shared" si="8"/>
        <v>187000</v>
      </c>
    </row>
    <row r="121" spans="1:15" ht="18.75" x14ac:dyDescent="0.25">
      <c r="A121" s="59" t="s">
        <v>84</v>
      </c>
      <c r="B121" s="59"/>
      <c r="C121" s="59"/>
      <c r="D121" s="59"/>
      <c r="E121" s="59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ht="19.5" thickBot="1" x14ac:dyDescent="0.3">
      <c r="A122" s="56" t="s">
        <v>85</v>
      </c>
      <c r="B122" s="56"/>
      <c r="C122" s="56"/>
      <c r="D122" s="56"/>
      <c r="E122" s="56"/>
    </row>
    <row r="123" spans="1:15" ht="48" thickBot="1" x14ac:dyDescent="0.3">
      <c r="A123" s="7" t="s">
        <v>113</v>
      </c>
      <c r="B123" s="15" t="s">
        <v>63</v>
      </c>
      <c r="C123" s="15" t="s">
        <v>86</v>
      </c>
      <c r="D123" s="15" t="s">
        <v>129</v>
      </c>
      <c r="E123" s="15" t="s">
        <v>87</v>
      </c>
    </row>
    <row r="124" spans="1:15" ht="16.5" thickBot="1" x14ac:dyDescent="0.3">
      <c r="A124" s="7" t="s">
        <v>10</v>
      </c>
      <c r="B124" s="11" t="s">
        <v>88</v>
      </c>
      <c r="C124" s="15" t="s">
        <v>89</v>
      </c>
      <c r="D124" s="15">
        <f>E124/12</f>
        <v>50000</v>
      </c>
      <c r="E124" s="15">
        <f>O109</f>
        <v>600000</v>
      </c>
    </row>
    <row r="125" spans="1:15" ht="16.5" thickBot="1" x14ac:dyDescent="0.3">
      <c r="A125" s="7" t="s">
        <v>13</v>
      </c>
      <c r="B125" s="11" t="s">
        <v>90</v>
      </c>
      <c r="C125" s="15" t="s">
        <v>89</v>
      </c>
      <c r="D125" s="15">
        <f>E125/12</f>
        <v>50000</v>
      </c>
      <c r="E125" s="15">
        <f>E124</f>
        <v>600000</v>
      </c>
    </row>
    <row r="126" spans="1:15" ht="16.5" thickBot="1" x14ac:dyDescent="0.3">
      <c r="A126" s="7" t="s">
        <v>16</v>
      </c>
      <c r="B126" s="11" t="s">
        <v>91</v>
      </c>
      <c r="C126" s="15" t="s">
        <v>89</v>
      </c>
      <c r="D126" s="15">
        <f>E126/12</f>
        <v>1000</v>
      </c>
      <c r="E126" s="15">
        <v>12000</v>
      </c>
    </row>
    <row r="127" spans="1:15" ht="16.5" thickBot="1" x14ac:dyDescent="0.3">
      <c r="A127" s="7" t="s">
        <v>20</v>
      </c>
      <c r="B127" s="11" t="s">
        <v>60</v>
      </c>
      <c r="C127" s="15" t="s">
        <v>89</v>
      </c>
      <c r="D127" s="45">
        <f>E127/12</f>
        <v>2000</v>
      </c>
      <c r="E127" s="15">
        <v>24000</v>
      </c>
    </row>
    <row r="128" spans="1:15" ht="16.5" thickBot="1" x14ac:dyDescent="0.3">
      <c r="A128" s="7" t="s">
        <v>24</v>
      </c>
      <c r="B128" s="11" t="s">
        <v>92</v>
      </c>
      <c r="C128" s="15" t="s">
        <v>89</v>
      </c>
      <c r="D128" s="45">
        <f>E128/12</f>
        <v>45000</v>
      </c>
      <c r="E128" s="30">
        <v>540000</v>
      </c>
    </row>
    <row r="129" spans="1:15" ht="16.5" thickBot="1" x14ac:dyDescent="0.3">
      <c r="A129" s="7" t="s">
        <v>27</v>
      </c>
      <c r="B129" s="11" t="s">
        <v>93</v>
      </c>
      <c r="C129" s="15" t="s">
        <v>94</v>
      </c>
      <c r="D129" s="30" t="s">
        <v>122</v>
      </c>
      <c r="E129" s="30">
        <v>9</v>
      </c>
    </row>
    <row r="130" spans="1:15" ht="16.5" thickBot="1" x14ac:dyDescent="0.3">
      <c r="A130" s="7" t="s">
        <v>57</v>
      </c>
      <c r="B130" s="11" t="s">
        <v>95</v>
      </c>
      <c r="C130" s="15" t="s">
        <v>96</v>
      </c>
      <c r="D130" s="30" t="s">
        <v>122</v>
      </c>
      <c r="E130" s="44">
        <v>17</v>
      </c>
    </row>
    <row r="131" spans="1:15" ht="19.5" thickBot="1" x14ac:dyDescent="0.3">
      <c r="A131" s="1"/>
    </row>
    <row r="132" spans="1:15" ht="18.75" x14ac:dyDescent="0.25">
      <c r="A132" s="59" t="s">
        <v>97</v>
      </c>
      <c r="B132" s="59"/>
      <c r="C132" s="59"/>
      <c r="D132" s="59"/>
      <c r="E132" s="59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1:15" ht="19.5" thickBot="1" x14ac:dyDescent="0.3">
      <c r="A133" s="56" t="s">
        <v>98</v>
      </c>
      <c r="B133" s="56"/>
      <c r="C133" s="56"/>
      <c r="D133" s="56"/>
    </row>
    <row r="134" spans="1:15" ht="62.25" customHeight="1" x14ac:dyDescent="0.25">
      <c r="A134" s="2" t="s">
        <v>2</v>
      </c>
      <c r="B134" s="53" t="s">
        <v>99</v>
      </c>
      <c r="C134" s="4" t="s">
        <v>8</v>
      </c>
      <c r="D134" s="53" t="s">
        <v>101</v>
      </c>
    </row>
    <row r="135" spans="1:15" ht="16.5" thickBot="1" x14ac:dyDescent="0.3">
      <c r="A135" s="3" t="s">
        <v>3</v>
      </c>
      <c r="B135" s="54"/>
      <c r="C135" s="6" t="s">
        <v>100</v>
      </c>
      <c r="D135" s="54"/>
    </row>
    <row r="136" spans="1:15" ht="86.25" customHeight="1" thickBot="1" x14ac:dyDescent="0.3">
      <c r="A136" s="3">
        <v>1</v>
      </c>
      <c r="B136" s="13" t="s">
        <v>102</v>
      </c>
      <c r="C136" s="6">
        <v>350000</v>
      </c>
      <c r="D136" s="6">
        <v>100</v>
      </c>
    </row>
    <row r="137" spans="1:15" ht="16.5" thickBot="1" x14ac:dyDescent="0.3">
      <c r="A137" s="3">
        <v>2</v>
      </c>
      <c r="B137" s="13" t="s">
        <v>103</v>
      </c>
      <c r="C137" s="6">
        <v>0</v>
      </c>
      <c r="D137" s="6">
        <v>0</v>
      </c>
    </row>
    <row r="138" spans="1:15" ht="32.25" thickBot="1" x14ac:dyDescent="0.3">
      <c r="A138" s="3">
        <v>3</v>
      </c>
      <c r="B138" s="13" t="s">
        <v>104</v>
      </c>
      <c r="C138" s="6">
        <v>0</v>
      </c>
      <c r="D138" s="6">
        <v>0</v>
      </c>
    </row>
    <row r="139" spans="1:15" ht="16.5" thickBot="1" x14ac:dyDescent="0.3">
      <c r="A139" s="5">
        <v>4</v>
      </c>
      <c r="B139" s="13" t="s">
        <v>31</v>
      </c>
      <c r="C139" s="6">
        <f>SUM(C136:C138)</f>
        <v>350000</v>
      </c>
      <c r="D139" s="6">
        <f>SUM(D136:D138)</f>
        <v>100</v>
      </c>
    </row>
    <row r="140" spans="1:15" ht="18.75" x14ac:dyDescent="0.25">
      <c r="A140" s="19"/>
    </row>
    <row r="141" spans="1:15" ht="18.75" x14ac:dyDescent="0.25">
      <c r="A141" s="59" t="s">
        <v>132</v>
      </c>
      <c r="B141" s="59"/>
      <c r="C141" s="59"/>
      <c r="D141" s="59"/>
    </row>
    <row r="142" spans="1:15" ht="19.5" thickBot="1" x14ac:dyDescent="0.3">
      <c r="A142" s="56" t="s">
        <v>105</v>
      </c>
      <c r="B142" s="56"/>
      <c r="C142" s="56"/>
    </row>
    <row r="143" spans="1:15" ht="78" customHeight="1" thickBot="1" x14ac:dyDescent="0.3">
      <c r="A143" s="7" t="s">
        <v>131</v>
      </c>
      <c r="B143" s="15" t="s">
        <v>106</v>
      </c>
      <c r="C143" s="15" t="s">
        <v>107</v>
      </c>
    </row>
    <row r="144" spans="1:15" ht="48.75" customHeight="1" thickBot="1" x14ac:dyDescent="0.3">
      <c r="A144" s="7" t="s">
        <v>10</v>
      </c>
      <c r="B144" s="11" t="s">
        <v>138</v>
      </c>
      <c r="C144" s="11" t="s">
        <v>170</v>
      </c>
    </row>
    <row r="145" spans="1:3" ht="64.5" customHeight="1" thickBot="1" x14ac:dyDescent="0.3">
      <c r="A145" s="7">
        <v>2</v>
      </c>
      <c r="B145" s="29" t="s">
        <v>139</v>
      </c>
      <c r="C145" s="40" t="s">
        <v>169</v>
      </c>
    </row>
    <row r="146" spans="1:3" ht="18.75" x14ac:dyDescent="0.25">
      <c r="A146" s="1"/>
    </row>
  </sheetData>
  <mergeCells count="72">
    <mergeCell ref="A133:D133"/>
    <mergeCell ref="A141:D141"/>
    <mergeCell ref="A142:C142"/>
    <mergeCell ref="A132:E132"/>
    <mergeCell ref="A121:E121"/>
    <mergeCell ref="A122:E122"/>
    <mergeCell ref="A88:C88"/>
    <mergeCell ref="A104:O104"/>
    <mergeCell ref="A103:O103"/>
    <mergeCell ref="A87:C87"/>
    <mergeCell ref="A80:H80"/>
    <mergeCell ref="H82:H83"/>
    <mergeCell ref="D82:D83"/>
    <mergeCell ref="E82:E83"/>
    <mergeCell ref="F82:F83"/>
    <mergeCell ref="G82:G83"/>
    <mergeCell ref="A1:G1"/>
    <mergeCell ref="A28:A29"/>
    <mergeCell ref="A58:G58"/>
    <mergeCell ref="A59:G59"/>
    <mergeCell ref="A60:A62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14:G14"/>
    <mergeCell ref="A15:G15"/>
    <mergeCell ref="A16:G16"/>
    <mergeCell ref="A17:G17"/>
    <mergeCell ref="A25:G25"/>
    <mergeCell ref="A2:G2"/>
    <mergeCell ref="A3:G3"/>
    <mergeCell ref="A4:G4"/>
    <mergeCell ref="A5:G5"/>
    <mergeCell ref="A6:G6"/>
    <mergeCell ref="A7:G7"/>
    <mergeCell ref="A8:G8"/>
    <mergeCell ref="A9:G9"/>
    <mergeCell ref="B134:B135"/>
    <mergeCell ref="D134:D135"/>
    <mergeCell ref="A27:G27"/>
    <mergeCell ref="A26:G26"/>
    <mergeCell ref="A72:G72"/>
    <mergeCell ref="B89:B90"/>
    <mergeCell ref="C89:C90"/>
    <mergeCell ref="B60:B62"/>
    <mergeCell ref="C60:C62"/>
    <mergeCell ref="D60:D62"/>
    <mergeCell ref="E60:G60"/>
    <mergeCell ref="B82:B83"/>
    <mergeCell ref="C82:C83"/>
    <mergeCell ref="G28:G29"/>
    <mergeCell ref="A73:H73"/>
    <mergeCell ref="A81:H81"/>
    <mergeCell ref="A79:H79"/>
    <mergeCell ref="A78:H78"/>
    <mergeCell ref="A77:H77"/>
    <mergeCell ref="A76:H76"/>
    <mergeCell ref="A75:H75"/>
    <mergeCell ref="A74:H74"/>
    <mergeCell ref="B28:B29"/>
    <mergeCell ref="C28:C29"/>
    <mergeCell ref="D28:D29"/>
    <mergeCell ref="E28:E29"/>
    <mergeCell ref="F28:F29"/>
  </mergeCells>
  <hyperlinks>
    <hyperlink ref="A6" r:id="rId1" display="mailto:Ivanivanov1984@yandex.ru"/>
  </hyperlinks>
  <pageMargins left="0.7" right="0.7" top="0.75" bottom="0.75" header="0.3" footer="0.3"/>
  <pageSetup paperSize="9" scale="3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Епихина Анна Владимировна</cp:lastModifiedBy>
  <cp:lastPrinted>2024-07-26T05:36:45Z</cp:lastPrinted>
  <dcterms:created xsi:type="dcterms:W3CDTF">2015-06-05T18:19:34Z</dcterms:created>
  <dcterms:modified xsi:type="dcterms:W3CDTF">2024-09-04T06:58:14Z</dcterms:modified>
</cp:coreProperties>
</file>