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6" i="1" l="1"/>
  <c r="N57" i="1"/>
  <c r="N58" i="1" l="1"/>
  <c r="N59" i="1"/>
  <c r="B58" i="1"/>
  <c r="I49" i="1"/>
  <c r="K49" i="1"/>
  <c r="K50" i="1" l="1"/>
  <c r="B55" i="1"/>
  <c r="N62" i="1"/>
  <c r="N63" i="1"/>
  <c r="N64" i="1"/>
  <c r="M58" i="1"/>
  <c r="C58" i="1"/>
  <c r="C66" i="1" s="1"/>
  <c r="D58" i="1"/>
  <c r="D66" i="1" s="1"/>
  <c r="E58" i="1"/>
  <c r="E66" i="1" s="1"/>
  <c r="F58" i="1"/>
  <c r="F66" i="1" s="1"/>
  <c r="G58" i="1"/>
  <c r="G66" i="1" s="1"/>
  <c r="H58" i="1"/>
  <c r="H66" i="1" s="1"/>
  <c r="I58" i="1"/>
  <c r="I66" i="1" s="1"/>
  <c r="J58" i="1"/>
  <c r="J66" i="1" s="1"/>
  <c r="K58" i="1"/>
  <c r="K66" i="1" s="1"/>
  <c r="E42" i="1"/>
  <c r="E38" i="1" l="1"/>
  <c r="E39" i="1"/>
  <c r="E36" i="1"/>
  <c r="B60" i="1" l="1"/>
  <c r="N60" i="1" s="1"/>
  <c r="E37" i="1"/>
  <c r="E41" i="1"/>
  <c r="E40" i="1" s="1"/>
  <c r="B61" i="1" l="1"/>
  <c r="N61" i="1" s="1"/>
  <c r="E43" i="1"/>
  <c r="E50" i="1"/>
  <c r="G49" i="1"/>
  <c r="B66" i="1" l="1"/>
  <c r="G50" i="1"/>
  <c r="L55" i="1" s="1"/>
  <c r="L65" i="1" l="1"/>
  <c r="N55" i="1"/>
  <c r="L58" i="1" l="1"/>
  <c r="L66" i="1" s="1"/>
  <c r="N65" i="1"/>
  <c r="N66" i="1" s="1"/>
</calcChain>
</file>

<file path=xl/sharedStrings.xml><?xml version="1.0" encoding="utf-8"?>
<sst xmlns="http://schemas.openxmlformats.org/spreadsheetml/2006/main" count="95" uniqueCount="93">
  <si>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</si>
  <si>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</si>
  <si>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</si>
  <si>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</si>
  <si>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</si>
  <si>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</si>
  <si>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</si>
  <si>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</si>
  <si>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</si>
  <si>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</si>
  <si>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</si>
  <si>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</si>
  <si>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</si>
  <si>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</si>
  <si>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</si>
  <si>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</si>
  <si>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</si>
  <si>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</si>
  <si>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</si>
  <si>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</si>
  <si>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</si>
  <si>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</si>
  <si>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</si>
  <si>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</si>
  <si>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</si>
  <si>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</si>
  <si>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</si>
  <si>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</si>
  <si>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</si>
  <si>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</si>
  <si>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</si>
  <si>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</si>
  <si>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</si>
  <si>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</si>
  <si>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</si>
  <si>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</si>
  <si>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</si>
  <si>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</si>
  <si>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</si>
  <si>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</si>
  <si>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</si>
  <si>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</si>
  <si>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</si>
  <si>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</si>
  <si>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</si>
  <si>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</si>
  <si>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</si>
  <si>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</si>
  <si>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</si>
  <si>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</si>
  <si>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</si>
  <si>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</si>
  <si>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</si>
  <si>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Название проекта  Выращивание овощей </t>
  </si>
  <si>
    <t>Удобрения, кг</t>
  </si>
  <si>
    <t xml:space="preserve">Имеющееся оборудование/имущество для бизнеса: </t>
  </si>
  <si>
    <t>Аренда (не более 15%), га</t>
  </si>
  <si>
    <t>Сажалка чеснока двухрядная навесная на мотоблок</t>
  </si>
  <si>
    <t>Мотоблок</t>
  </si>
  <si>
    <t>Чеснок на продажу</t>
  </si>
  <si>
    <t>Итого в сезон:</t>
  </si>
  <si>
    <t>Показатель, руб.</t>
  </si>
  <si>
    <t>октябрь месяц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</si>
  <si>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</si>
  <si>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</si>
  <si>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</si>
  <si>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</si>
  <si>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</si>
  <si>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</si>
  <si>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</si>
  <si>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</si>
  <si>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</si>
  <si>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</si>
  <si>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</si>
  <si>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</si>
  <si>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</si>
  <si>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</si>
  <si>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</si>
  <si>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</si>
  <si>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</si>
  <si>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</si>
  <si>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</si>
  <si>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</si>
  <si>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</si>
  <si>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</si>
  <si>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</si>
  <si>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</si>
  <si>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>Налоги (НПД - 6%)</t>
  </si>
  <si>
    <t xml:space="preserve">Количество в год </t>
  </si>
  <si>
    <t>Семена чеснока озимого (зубчики) "Любаша", кг</t>
  </si>
  <si>
    <t>аренда</t>
  </si>
  <si>
    <t xml:space="preserve">Реклама товара (работ, услуг): </t>
  </si>
  <si>
    <t>описание производимого товара (работ, услуг) Выращивание чеснока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</si>
</sst>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tabSelected="1" view="pageLayout" topLeftCell="A43" zoomScaleNormal="91" workbookViewId="0">
      <selection activeCell="L58" sqref="L58"/>
    </sheetView>
  </sheetViews>
  <sheetFormatPr defaultRowHeight="15" x14ac:dyDescent="0.25"/>
  <cols>
    <col min="1" max="1" width="28.85546875" customWidth="1"/>
    <col min="2" max="2" width="10.42578125" customWidth="1"/>
    <col min="3" max="6" width="8.42578125" customWidth="1"/>
    <col min="7" max="7" width="6.28515625" customWidth="1"/>
    <col min="8" max="8" width="6.42578125" customWidth="1"/>
    <col min="9" max="9" width="7" customWidth="1"/>
    <col min="10" max="10" width="7.5703125" customWidth="1"/>
    <col min="11" max="11" width="7.28515625" customWidth="1"/>
    <col min="12" max="12" width="10.140625" customWidth="1"/>
    <col min="13" max="13" width="7.7109375" customWidth="1"/>
    <col min="14" max="14" width="11.28515625" customWidth="1"/>
  </cols>
  <sheetData>
    <row r="2" spans="1:13" ht="18.7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ht="18.75" x14ac:dyDescent="0.25">
      <c r="A3" s="1"/>
    </row>
    <row r="4" spans="1:13" ht="18.75" x14ac:dyDescent="0.2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3" ht="16.5" x14ac:dyDescent="0.25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6.5" x14ac:dyDescent="0.25">
      <c r="A6" s="56" t="s">
        <v>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6.5" x14ac:dyDescent="0.25">
      <c r="A7" s="56" t="s">
        <v>42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6.5" x14ac:dyDescent="0.25">
      <c r="A8" s="54" t="s">
        <v>43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6.5" x14ac:dyDescent="0.2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8.75" customHeight="1" x14ac:dyDescent="0.25">
      <c r="A10" s="82" t="s">
        <v>45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16.5" x14ac:dyDescent="0.25">
      <c r="A11" s="56" t="s">
        <v>46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6.5" x14ac:dyDescent="0.25">
      <c r="A12" s="56" t="s">
        <v>47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6.5" x14ac:dyDescent="0.25">
      <c r="A13" s="56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18.75" x14ac:dyDescent="0.25">
      <c r="A14" s="53" t="s">
        <v>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t="16.5" x14ac:dyDescent="0.25">
      <c r="A15" s="82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6.5" x14ac:dyDescent="0.25">
      <c r="A16" s="58" t="s">
        <v>52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6.5" x14ac:dyDescent="0.25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6.5" x14ac:dyDescent="0.25">
      <c r="A18" s="55" t="s">
        <v>49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5" customHeight="1" x14ac:dyDescent="0.25">
      <c r="A19" s="56" t="s">
        <v>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6.5" x14ac:dyDescent="0.25">
      <c r="A20" s="62" t="s">
        <v>92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16.5" x14ac:dyDescent="0.25">
      <c r="A21" s="56" t="s">
        <v>55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8.75" x14ac:dyDescent="0.25">
      <c r="A22" s="61" t="s">
        <v>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60" t="s">
        <v>7</v>
      </c>
      <c r="E24" s="60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59" t="s">
        <v>50</v>
      </c>
      <c r="E25" s="59"/>
      <c r="F25" s="2"/>
      <c r="G25" s="2"/>
      <c r="H25" s="2"/>
      <c r="I25" s="2"/>
      <c r="J25" s="2"/>
      <c r="K25" s="2"/>
      <c r="L25" s="2"/>
    </row>
    <row r="26" spans="1:13" ht="16.5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16.5" x14ac:dyDescent="0.25">
      <c r="A27" s="83" t="s">
        <v>35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3" ht="18.75" x14ac:dyDescent="0.25">
      <c r="A28" s="67" t="s">
        <v>25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3" ht="16.5" x14ac:dyDescent="0.25">
      <c r="A29" s="56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29.25" customHeight="1" x14ac:dyDescent="0.25">
      <c r="A30" s="57" t="s">
        <v>86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6.5" x14ac:dyDescent="0.25">
      <c r="A31" s="56" t="s">
        <v>91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6.5" x14ac:dyDescent="0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18.75" x14ac:dyDescent="0.25">
      <c r="A33" s="53" t="s">
        <v>26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6.5" x14ac:dyDescent="0.25">
      <c r="A34" s="64" t="s">
        <v>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3" ht="33.75" customHeight="1" x14ac:dyDescent="0.25">
      <c r="A35" s="40" t="s">
        <v>10</v>
      </c>
      <c r="B35" s="41"/>
      <c r="C35" s="7" t="s">
        <v>11</v>
      </c>
      <c r="D35" s="7" t="s">
        <v>12</v>
      </c>
      <c r="E35" s="65" t="s">
        <v>13</v>
      </c>
      <c r="F35" s="65"/>
      <c r="G35" s="65"/>
      <c r="H35" s="74" t="s">
        <v>14</v>
      </c>
      <c r="I35" s="74"/>
      <c r="J35" s="74"/>
      <c r="K35" s="74"/>
      <c r="L35" s="74"/>
    </row>
    <row r="36" spans="1:13" ht="17.25" x14ac:dyDescent="0.25">
      <c r="A36" s="42" t="s">
        <v>56</v>
      </c>
      <c r="B36" s="43"/>
      <c r="C36" s="8">
        <v>0.5</v>
      </c>
      <c r="D36" s="27">
        <v>8000</v>
      </c>
      <c r="E36" s="66">
        <f>D36*C36</f>
        <v>4000</v>
      </c>
      <c r="F36" s="66"/>
      <c r="G36" s="66"/>
      <c r="H36" s="75"/>
      <c r="I36" s="75"/>
      <c r="J36" s="75"/>
      <c r="K36" s="75"/>
      <c r="L36" s="75"/>
    </row>
    <row r="37" spans="1:13" ht="17.25" x14ac:dyDescent="0.25">
      <c r="A37" s="42" t="s">
        <v>15</v>
      </c>
      <c r="B37" s="43"/>
      <c r="C37" s="8"/>
      <c r="D37" s="27"/>
      <c r="E37" s="66">
        <f>SUM(E38:G39)</f>
        <v>135000</v>
      </c>
      <c r="F37" s="66"/>
      <c r="G37" s="66"/>
      <c r="H37" s="75"/>
      <c r="I37" s="75"/>
      <c r="J37" s="75"/>
      <c r="K37" s="75"/>
      <c r="L37" s="75"/>
    </row>
    <row r="38" spans="1:13" ht="17.25" x14ac:dyDescent="0.25">
      <c r="A38" s="35" t="s">
        <v>58</v>
      </c>
      <c r="B38" s="36"/>
      <c r="C38" s="15">
        <v>1</v>
      </c>
      <c r="D38" s="28">
        <v>80000</v>
      </c>
      <c r="E38" s="37">
        <f>C38*D38</f>
        <v>80000</v>
      </c>
      <c r="F38" s="38"/>
      <c r="G38" s="39"/>
      <c r="H38" s="16"/>
      <c r="I38" s="16"/>
      <c r="J38" s="16"/>
      <c r="K38" s="16"/>
      <c r="L38" s="16"/>
    </row>
    <row r="39" spans="1:13" ht="17.25" x14ac:dyDescent="0.25">
      <c r="A39" s="44" t="s">
        <v>57</v>
      </c>
      <c r="B39" s="45"/>
      <c r="C39" s="9">
        <v>1</v>
      </c>
      <c r="D39" s="21">
        <v>55000</v>
      </c>
      <c r="E39" s="34">
        <f>C39*D39</f>
        <v>55000</v>
      </c>
      <c r="F39" s="34"/>
      <c r="G39" s="34"/>
      <c r="H39" s="76"/>
      <c r="I39" s="76"/>
      <c r="J39" s="76"/>
      <c r="K39" s="76"/>
      <c r="L39" s="76"/>
    </row>
    <row r="40" spans="1:13" ht="17.25" x14ac:dyDescent="0.25">
      <c r="A40" s="42" t="s">
        <v>16</v>
      </c>
      <c r="B40" s="43"/>
      <c r="C40" s="8"/>
      <c r="D40" s="27"/>
      <c r="E40" s="66">
        <f>SUM(E41:G42)</f>
        <v>211000</v>
      </c>
      <c r="F40" s="66"/>
      <c r="G40" s="66"/>
      <c r="H40" s="75"/>
      <c r="I40" s="75"/>
      <c r="J40" s="75"/>
      <c r="K40" s="75"/>
      <c r="L40" s="75"/>
    </row>
    <row r="41" spans="1:13" ht="42.75" customHeight="1" x14ac:dyDescent="0.25">
      <c r="A41" s="44" t="s">
        <v>89</v>
      </c>
      <c r="B41" s="45"/>
      <c r="C41" s="9">
        <v>500</v>
      </c>
      <c r="D41" s="21">
        <v>400</v>
      </c>
      <c r="E41" s="34">
        <f t="shared" ref="E41" si="0">C41*D41</f>
        <v>200000</v>
      </c>
      <c r="F41" s="34"/>
      <c r="G41" s="34"/>
      <c r="H41" s="31"/>
      <c r="I41" s="32"/>
      <c r="J41" s="32"/>
      <c r="K41" s="32"/>
      <c r="L41" s="33"/>
    </row>
    <row r="42" spans="1:13" ht="17.25" customHeight="1" x14ac:dyDescent="0.25">
      <c r="A42" s="44" t="s">
        <v>54</v>
      </c>
      <c r="B42" s="45"/>
      <c r="C42" s="9">
        <v>110</v>
      </c>
      <c r="D42" s="21">
        <v>100</v>
      </c>
      <c r="E42" s="34">
        <f t="shared" ref="E42" si="1">C42*D42</f>
        <v>11000</v>
      </c>
      <c r="F42" s="34"/>
      <c r="G42" s="34"/>
      <c r="H42" s="31"/>
      <c r="I42" s="32"/>
      <c r="J42" s="32"/>
      <c r="K42" s="32"/>
      <c r="L42" s="33"/>
    </row>
    <row r="43" spans="1:13" ht="17.25" x14ac:dyDescent="0.25">
      <c r="A43" s="42" t="s">
        <v>17</v>
      </c>
      <c r="B43" s="43"/>
      <c r="C43" s="8"/>
      <c r="D43" s="27"/>
      <c r="E43" s="66">
        <f>E40+E37+E36</f>
        <v>350000</v>
      </c>
      <c r="F43" s="66"/>
      <c r="G43" s="66"/>
      <c r="H43" s="42"/>
      <c r="I43" s="68"/>
      <c r="J43" s="68"/>
      <c r="K43" s="68"/>
      <c r="L43" s="43"/>
    </row>
    <row r="44" spans="1:13" ht="36" customHeight="1" x14ac:dyDescent="0.25">
      <c r="A44" s="64" t="s">
        <v>51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3" ht="18.75" x14ac:dyDescent="0.25">
      <c r="A45" s="13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36.75" customHeight="1" x14ac:dyDescent="0.25">
      <c r="A46" s="48" t="s">
        <v>19</v>
      </c>
      <c r="B46" s="92"/>
      <c r="C46" s="49"/>
      <c r="D46" s="86" t="s">
        <v>32</v>
      </c>
      <c r="E46" s="88" t="s">
        <v>88</v>
      </c>
      <c r="F46" s="90" t="s">
        <v>20</v>
      </c>
      <c r="G46" s="48" t="s">
        <v>34</v>
      </c>
      <c r="H46" s="49"/>
      <c r="I46" s="48" t="s">
        <v>21</v>
      </c>
      <c r="J46" s="49"/>
      <c r="K46" s="48" t="s">
        <v>33</v>
      </c>
      <c r="L46" s="49"/>
    </row>
    <row r="47" spans="1:13" ht="45" customHeight="1" x14ac:dyDescent="0.25">
      <c r="A47" s="50"/>
      <c r="B47" s="93"/>
      <c r="C47" s="51"/>
      <c r="D47" s="87"/>
      <c r="E47" s="89"/>
      <c r="F47" s="91"/>
      <c r="G47" s="50"/>
      <c r="H47" s="51"/>
      <c r="I47" s="50"/>
      <c r="J47" s="51"/>
      <c r="K47" s="50"/>
      <c r="L47" s="51"/>
    </row>
    <row r="48" spans="1:13" ht="17.25" x14ac:dyDescent="0.3">
      <c r="A48" s="46">
        <v>1</v>
      </c>
      <c r="B48" s="73"/>
      <c r="C48" s="47"/>
      <c r="D48" s="11">
        <v>2</v>
      </c>
      <c r="E48" s="12">
        <v>3</v>
      </c>
      <c r="F48" s="12">
        <v>4</v>
      </c>
      <c r="G48" s="46">
        <v>5</v>
      </c>
      <c r="H48" s="47"/>
      <c r="I48" s="46">
        <v>6</v>
      </c>
      <c r="J48" s="47"/>
      <c r="K48" s="84">
        <v>7</v>
      </c>
      <c r="L48" s="85"/>
    </row>
    <row r="49" spans="1:14" ht="17.25" x14ac:dyDescent="0.25">
      <c r="A49" s="44" t="s">
        <v>59</v>
      </c>
      <c r="B49" s="72"/>
      <c r="C49" s="45"/>
      <c r="D49" s="12" t="s">
        <v>39</v>
      </c>
      <c r="E49" s="20">
        <v>3000</v>
      </c>
      <c r="F49" s="20">
        <v>130</v>
      </c>
      <c r="G49" s="70">
        <f>E49*F49</f>
        <v>390000</v>
      </c>
      <c r="H49" s="71"/>
      <c r="I49" s="52">
        <f>K49/E49</f>
        <v>70.333333333333329</v>
      </c>
      <c r="J49" s="52"/>
      <c r="K49" s="69">
        <f>E41+E42</f>
        <v>211000</v>
      </c>
      <c r="L49" s="69"/>
    </row>
    <row r="50" spans="1:14" ht="17.25" x14ac:dyDescent="0.3">
      <c r="A50" s="46" t="s">
        <v>60</v>
      </c>
      <c r="B50" s="73"/>
      <c r="C50" s="47"/>
      <c r="D50" s="9"/>
      <c r="E50" s="21">
        <f>SUM(E49:E49)</f>
        <v>3000</v>
      </c>
      <c r="F50" s="20" t="s">
        <v>22</v>
      </c>
      <c r="G50" s="70">
        <f>SUM(G49:G49)</f>
        <v>390000</v>
      </c>
      <c r="H50" s="71"/>
      <c r="I50" s="46" t="s">
        <v>22</v>
      </c>
      <c r="J50" s="47"/>
      <c r="K50" s="80">
        <f>SUM(K49:K49)</f>
        <v>211000</v>
      </c>
      <c r="L50" s="81"/>
    </row>
    <row r="51" spans="1:14" ht="17.25" x14ac:dyDescent="0.3">
      <c r="A51" s="22"/>
      <c r="B51" s="22"/>
      <c r="C51" s="22"/>
      <c r="D51" s="23"/>
      <c r="E51" s="24"/>
      <c r="F51" s="25"/>
      <c r="G51" s="25"/>
      <c r="H51" s="25"/>
      <c r="I51" s="22"/>
      <c r="J51" s="22"/>
      <c r="K51" s="26"/>
      <c r="L51" s="26"/>
    </row>
    <row r="52" spans="1:14" ht="18.75" x14ac:dyDescent="0.25">
      <c r="A52" s="63" t="s">
        <v>85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4" x14ac:dyDescent="0.25">
      <c r="A53" s="1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4" ht="15.75" customHeight="1" x14ac:dyDescent="0.25">
      <c r="A54" s="18" t="s">
        <v>61</v>
      </c>
      <c r="B54" s="18" t="s">
        <v>62</v>
      </c>
      <c r="C54" s="18" t="s">
        <v>76</v>
      </c>
      <c r="D54" s="18" t="s">
        <v>77</v>
      </c>
      <c r="E54" s="18" t="s">
        <v>63</v>
      </c>
      <c r="F54" s="18" t="s">
        <v>64</v>
      </c>
      <c r="G54" s="18" t="s">
        <v>78</v>
      </c>
      <c r="H54" s="18" t="s">
        <v>65</v>
      </c>
      <c r="I54" s="18" t="s">
        <v>79</v>
      </c>
      <c r="J54" s="18" t="s">
        <v>66</v>
      </c>
      <c r="K54" s="19" t="s">
        <v>67</v>
      </c>
      <c r="L54" s="19" t="s">
        <v>80</v>
      </c>
      <c r="M54" s="19" t="s">
        <v>68</v>
      </c>
      <c r="N54" s="19" t="s">
        <v>69</v>
      </c>
    </row>
    <row r="55" spans="1:14" ht="17.25" x14ac:dyDescent="0.25">
      <c r="A55" s="20" t="s">
        <v>70</v>
      </c>
      <c r="B55" s="20">
        <f>B56+B57</f>
        <v>350000</v>
      </c>
      <c r="C55" s="20"/>
      <c r="D55" s="20"/>
      <c r="E55" s="20"/>
      <c r="F55" s="20"/>
      <c r="G55" s="20"/>
      <c r="H55" s="20"/>
      <c r="I55" s="20"/>
      <c r="J55" s="20"/>
      <c r="K55" s="20"/>
      <c r="L55" s="20">
        <f>G50</f>
        <v>390000</v>
      </c>
      <c r="M55" s="20"/>
      <c r="N55" s="20">
        <f>SUM(B55:M55)</f>
        <v>740000</v>
      </c>
    </row>
    <row r="56" spans="1:14" ht="17.25" x14ac:dyDescent="0.25">
      <c r="A56" s="20" t="s">
        <v>82</v>
      </c>
      <c r="B56" s="20">
        <v>350000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30">
        <f t="shared" ref="N56:N57" si="2">SUM(B56:M56)</f>
        <v>350000</v>
      </c>
    </row>
    <row r="57" spans="1:14" ht="17.25" x14ac:dyDescent="0.25">
      <c r="A57" s="20" t="s">
        <v>83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>
        <v>390000</v>
      </c>
      <c r="M57" s="20"/>
      <c r="N57" s="30">
        <f t="shared" si="2"/>
        <v>390000</v>
      </c>
    </row>
    <row r="58" spans="1:14" ht="15" customHeight="1" x14ac:dyDescent="0.25">
      <c r="A58" s="20" t="s">
        <v>71</v>
      </c>
      <c r="B58" s="20">
        <f>B61+B62+B63+B64+B65+B60+B59</f>
        <v>353800</v>
      </c>
      <c r="C58" s="20">
        <f t="shared" ref="C58:K58" si="3">C61+C62+C63+C64+C65</f>
        <v>0</v>
      </c>
      <c r="D58" s="20">
        <f t="shared" si="3"/>
        <v>0</v>
      </c>
      <c r="E58" s="20">
        <f t="shared" si="3"/>
        <v>0</v>
      </c>
      <c r="F58" s="20">
        <f t="shared" si="3"/>
        <v>0</v>
      </c>
      <c r="G58" s="20">
        <f t="shared" si="3"/>
        <v>0</v>
      </c>
      <c r="H58" s="20">
        <f t="shared" si="3"/>
        <v>250</v>
      </c>
      <c r="I58" s="20">
        <f t="shared" si="3"/>
        <v>750</v>
      </c>
      <c r="J58" s="20">
        <f t="shared" si="3"/>
        <v>750</v>
      </c>
      <c r="K58" s="20">
        <f t="shared" si="3"/>
        <v>750</v>
      </c>
      <c r="L58" s="20">
        <f>L61+L62+L63+L64+L65</f>
        <v>23400</v>
      </c>
      <c r="M58" s="20">
        <f>M61+M62+M63+M64+M65</f>
        <v>0</v>
      </c>
      <c r="N58" s="20">
        <f>N61+N62+N63+N64+N65+N60+N59</f>
        <v>379700</v>
      </c>
    </row>
    <row r="59" spans="1:14" ht="15" customHeight="1" x14ac:dyDescent="0.25">
      <c r="A59" s="29" t="s">
        <v>90</v>
      </c>
      <c r="B59" s="29">
        <v>4000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>
        <f t="shared" ref="N59:N65" si="4">SUM(B59:M59)</f>
        <v>4000</v>
      </c>
    </row>
    <row r="60" spans="1:14" ht="17.25" x14ac:dyDescent="0.25">
      <c r="A60" s="20" t="s">
        <v>84</v>
      </c>
      <c r="B60" s="20">
        <f>E38+E39</f>
        <v>135000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>
        <f t="shared" si="4"/>
        <v>135000</v>
      </c>
    </row>
    <row r="61" spans="1:14" ht="17.25" x14ac:dyDescent="0.25">
      <c r="A61" s="20" t="s">
        <v>72</v>
      </c>
      <c r="B61" s="20">
        <f>E40</f>
        <v>211000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>
        <f t="shared" si="4"/>
        <v>211000</v>
      </c>
    </row>
    <row r="62" spans="1:14" ht="17.25" x14ac:dyDescent="0.25">
      <c r="A62" s="20" t="s">
        <v>73</v>
      </c>
      <c r="B62" s="20"/>
      <c r="C62" s="20"/>
      <c r="D62" s="20"/>
      <c r="E62" s="20"/>
      <c r="F62" s="20"/>
      <c r="G62" s="20"/>
      <c r="H62" s="20">
        <v>250</v>
      </c>
      <c r="I62" s="20">
        <v>750</v>
      </c>
      <c r="J62" s="20">
        <v>750</v>
      </c>
      <c r="K62" s="20">
        <v>750</v>
      </c>
      <c r="L62" s="20"/>
      <c r="M62" s="20"/>
      <c r="N62" s="20">
        <f t="shared" si="4"/>
        <v>2500</v>
      </c>
    </row>
    <row r="63" spans="1:14" ht="17.25" x14ac:dyDescent="0.25">
      <c r="A63" s="20" t="s">
        <v>81</v>
      </c>
      <c r="B63" s="20">
        <v>1800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4"/>
        <v>1800</v>
      </c>
    </row>
    <row r="64" spans="1:14" ht="17.25" x14ac:dyDescent="0.25">
      <c r="A64" s="20" t="s">
        <v>74</v>
      </c>
      <c r="B64" s="20">
        <v>2000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>
        <f t="shared" si="4"/>
        <v>2000</v>
      </c>
    </row>
    <row r="65" spans="1:14" ht="17.25" x14ac:dyDescent="0.25">
      <c r="A65" s="20" t="s">
        <v>87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>
        <f>L55*0.06</f>
        <v>23400</v>
      </c>
      <c r="M65" s="20"/>
      <c r="N65" s="20">
        <f t="shared" si="4"/>
        <v>23400</v>
      </c>
    </row>
    <row r="66" spans="1:14" ht="17.25" x14ac:dyDescent="0.25">
      <c r="A66" s="20" t="s">
        <v>75</v>
      </c>
      <c r="B66" s="20">
        <f>B55-B58</f>
        <v>-3800</v>
      </c>
      <c r="C66" s="20">
        <f t="shared" ref="C66:L66" si="5">C55-C58</f>
        <v>0</v>
      </c>
      <c r="D66" s="20">
        <f t="shared" si="5"/>
        <v>0</v>
      </c>
      <c r="E66" s="20">
        <f t="shared" si="5"/>
        <v>0</v>
      </c>
      <c r="F66" s="20">
        <f t="shared" si="5"/>
        <v>0</v>
      </c>
      <c r="G66" s="20">
        <f t="shared" si="5"/>
        <v>0</v>
      </c>
      <c r="H66" s="20">
        <f t="shared" si="5"/>
        <v>-250</v>
      </c>
      <c r="I66" s="20">
        <f t="shared" si="5"/>
        <v>-750</v>
      </c>
      <c r="J66" s="20">
        <f t="shared" si="5"/>
        <v>-750</v>
      </c>
      <c r="K66" s="20">
        <f t="shared" si="5"/>
        <v>-750</v>
      </c>
      <c r="L66" s="20">
        <f t="shared" si="5"/>
        <v>366600</v>
      </c>
      <c r="M66" s="20"/>
      <c r="N66" s="20">
        <f>N55-N58</f>
        <v>360300</v>
      </c>
    </row>
    <row r="67" spans="1:14" ht="16.5" x14ac:dyDescent="0.25">
      <c r="A67" s="3"/>
      <c r="B67" s="3"/>
    </row>
    <row r="68" spans="1:14" ht="17.25" x14ac:dyDescent="0.3">
      <c r="A68" s="14" t="s">
        <v>38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4" ht="15.75" customHeight="1" x14ac:dyDescent="0.3">
      <c r="A69" s="4" t="s">
        <v>36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4" ht="17.25" x14ac:dyDescent="0.3">
      <c r="A70" s="14" t="s">
        <v>37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4" ht="17.25" x14ac:dyDescent="0.3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4" ht="17.25" customHeight="1" x14ac:dyDescent="0.3">
      <c r="A72" s="79" t="s">
        <v>27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2"/>
    </row>
    <row r="73" spans="1:14" ht="17.25" x14ac:dyDescent="0.3">
      <c r="A73" s="5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4" ht="17.25" x14ac:dyDescent="0.3">
      <c r="A74" s="5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4" ht="18.75" customHeight="1" x14ac:dyDescent="0.3">
      <c r="A75" s="5" t="s">
        <v>30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4" ht="17.25" x14ac:dyDescent="0.3">
      <c r="A76" s="5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17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7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3:13" x14ac:dyDescent="0.25">
      <c r="M81" s="10"/>
    </row>
    <row r="86" spans="13:13" ht="40.5" customHeight="1" x14ac:dyDescent="0.25"/>
  </sheetData>
  <mergeCells count="85">
    <mergeCell ref="K48:L48"/>
    <mergeCell ref="A42:B42"/>
    <mergeCell ref="E42:G42"/>
    <mergeCell ref="H42:L42"/>
    <mergeCell ref="D46:D47"/>
    <mergeCell ref="E46:E47"/>
    <mergeCell ref="F46:F47"/>
    <mergeCell ref="A43:B43"/>
    <mergeCell ref="A48:C48"/>
    <mergeCell ref="A46:C47"/>
    <mergeCell ref="B53:C53"/>
    <mergeCell ref="D53:E53"/>
    <mergeCell ref="F53:G53"/>
    <mergeCell ref="H53:I53"/>
    <mergeCell ref="J53:K53"/>
    <mergeCell ref="L53:M53"/>
    <mergeCell ref="A72:L72"/>
    <mergeCell ref="K50:L50"/>
    <mergeCell ref="G49:H49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A4:L4"/>
    <mergeCell ref="H35:L35"/>
    <mergeCell ref="H36:L36"/>
    <mergeCell ref="H40:L40"/>
    <mergeCell ref="A40:B40"/>
    <mergeCell ref="E37:G37"/>
    <mergeCell ref="E39:G39"/>
    <mergeCell ref="H37:L37"/>
    <mergeCell ref="H39:L39"/>
    <mergeCell ref="E40:G40"/>
    <mergeCell ref="A37:B37"/>
    <mergeCell ref="A39:B39"/>
    <mergeCell ref="A31:M31"/>
    <mergeCell ref="A32:M32"/>
    <mergeCell ref="A33:M33"/>
    <mergeCell ref="A2:L2"/>
    <mergeCell ref="A52:L52"/>
    <mergeCell ref="K46:L47"/>
    <mergeCell ref="A34:L34"/>
    <mergeCell ref="A44:L44"/>
    <mergeCell ref="E35:G35"/>
    <mergeCell ref="E36:G36"/>
    <mergeCell ref="A28:L28"/>
    <mergeCell ref="E43:G43"/>
    <mergeCell ref="H43:L43"/>
    <mergeCell ref="K49:L49"/>
    <mergeCell ref="G46:H47"/>
    <mergeCell ref="G48:H48"/>
    <mergeCell ref="G50:H50"/>
    <mergeCell ref="A49:C49"/>
    <mergeCell ref="A50:C50"/>
    <mergeCell ref="I50:J50"/>
    <mergeCell ref="I46:J47"/>
    <mergeCell ref="I48:J48"/>
    <mergeCell ref="I49:J49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1:L41"/>
    <mergeCell ref="E41:G41"/>
    <mergeCell ref="A38:B38"/>
    <mergeCell ref="E38:G38"/>
    <mergeCell ref="A35:B35"/>
    <mergeCell ref="A36:B36"/>
    <mergeCell ref="A41:B41"/>
  </mergeCells>
  <phoneticPr fontId="12" type="noConversion"/>
  <hyperlinks>
    <hyperlink ref="A69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2023-02-10T05:48:28Z</dcterms:modified>
</cp:coreProperties>
</file>